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220" windowHeight="8325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'Лист1'!$A$1:$H$57</definedName>
  </definedNames>
  <calcPr fullCalcOnLoad="1"/>
</workbook>
</file>

<file path=xl/sharedStrings.xml><?xml version="1.0" encoding="utf-8"?>
<sst xmlns="http://schemas.openxmlformats.org/spreadsheetml/2006/main" count="60" uniqueCount="45">
  <si>
    <t>Итого расходов:</t>
  </si>
  <si>
    <t>в т.ч. оплата труда с начислениями</t>
  </si>
  <si>
    <t>оплата коммунальных услуг</t>
  </si>
  <si>
    <t>Удельный вес в общих расходах</t>
  </si>
  <si>
    <t>капремонт</t>
  </si>
  <si>
    <t>3.Национальная экономика</t>
  </si>
  <si>
    <t>4.Жилищно-коммунальное хозяйство</t>
  </si>
  <si>
    <t xml:space="preserve">                                                                                                                                 СВЕДЕНИЯ</t>
  </si>
  <si>
    <t>тыс.руб.</t>
  </si>
  <si>
    <t>расходы на уплату налогов</t>
  </si>
  <si>
    <t>приобретение оборудования и инвентаря</t>
  </si>
  <si>
    <t xml:space="preserve"> </t>
  </si>
  <si>
    <t>% исполнения                                           к годовому плану</t>
  </si>
  <si>
    <t>в том числе:            субвенции</t>
  </si>
  <si>
    <t>прочие расходы</t>
  </si>
  <si>
    <t>7.Образование</t>
  </si>
  <si>
    <t xml:space="preserve">8.Культура </t>
  </si>
  <si>
    <t>Коммунальное хозяйство</t>
  </si>
  <si>
    <t>в т.ч. субсидии юридическим лицам</t>
  </si>
  <si>
    <t>Жилищное хозяйство</t>
  </si>
  <si>
    <t>из них: озеленение</t>
  </si>
  <si>
    <t>освещение</t>
  </si>
  <si>
    <t>в т.ч. Субсидии на финансовое обеспечение выполнения муниципального задания</t>
  </si>
  <si>
    <t>Субсидии учреждениям на иные цели</t>
  </si>
  <si>
    <t>Субсидии на финансовое обеспечение выполнения муниципального задания</t>
  </si>
  <si>
    <t>Благоустройство</t>
  </si>
  <si>
    <t>в т.ч.: оплата труда с начислениями</t>
  </si>
  <si>
    <t>комплексное благоустройство дворовых территорий</t>
  </si>
  <si>
    <t>9. Здравоохранение</t>
  </si>
  <si>
    <t>из них: субсидии юридическим лицам</t>
  </si>
  <si>
    <t>Другие вопросы в области жилищно-коммунального хозяйства</t>
  </si>
  <si>
    <t>9.Социальная политика</t>
  </si>
  <si>
    <t>10.Физическая культура и спорт</t>
  </si>
  <si>
    <t>12.Обслуживание муниципального долга</t>
  </si>
  <si>
    <t>Другие вопросы в области культуры</t>
  </si>
  <si>
    <t>оплата коммунальных услуг (0505)</t>
  </si>
  <si>
    <t>2.Национальная безопасность и правоохранительная деятельность (ЗАГС)</t>
  </si>
  <si>
    <t>1.Общегосударственные вопросы</t>
  </si>
  <si>
    <t>Директор Департамента финансов</t>
  </si>
  <si>
    <t>Администрации городского округа Саранск                                            Е.В. Орешина</t>
  </si>
  <si>
    <t xml:space="preserve">по переселению граждан из жилищного фонда, признанного непригодным для проживания, и (или)  жилищного фонда с высоким уровнем  износа </t>
  </si>
  <si>
    <t>6. Охрана окружающей среды</t>
  </si>
  <si>
    <t>План на 2023 год</t>
  </si>
  <si>
    <t xml:space="preserve">                                                                              О  РАСХОДАХ  БЮДЖЕТА ГОРОДСКОГО ОКРУГА САРАНСК на 01.03.2023 года.</t>
  </si>
  <si>
    <t>Фактически исполнено                      на 01.03.2023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</si>
</sst>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0.0000000"/>
    <numFmt numFmtId="178" formatCode="0.00000000"/>
    <numFmt numFmtId="179" formatCode="0.0000000000"/>
    <numFmt numFmtId="180" formatCode="0.000000000"/>
    <numFmt numFmtId="181" formatCode="0.00000000000"/>
    <numFmt numFmtId="182" formatCode="0.000000000000"/>
    <numFmt numFmtId="183" formatCode="0.0000000000000"/>
    <numFmt numFmtId="184" formatCode="[$-FC19]d\ mmmm\ yyyy\ &quot;г.&quot;"/>
    <numFmt numFmtId="185" formatCode="#,##0.0"/>
    <numFmt numFmtId="186" formatCode="#,##0.000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#,##0.0000"/>
  </numFmts>
  <fonts count="50">
    <font>
      <sz val="10"/>
      <name val="Arial Cyr"/>
      <family val="0"/>
    </font>
    <font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29" fillId="20" borderId="0">
      <alignment/>
      <protection/>
    </xf>
    <xf numFmtId="0" fontId="29" fillId="0" borderId="0">
      <alignment horizontal="left" vertical="top" wrapText="1"/>
      <protection/>
    </xf>
    <xf numFmtId="0" fontId="29" fillId="0" borderId="0">
      <alignment/>
      <protection/>
    </xf>
    <xf numFmtId="0" fontId="30" fillId="0" borderId="0">
      <alignment horizontal="center" wrapText="1"/>
      <protection/>
    </xf>
    <xf numFmtId="0" fontId="30" fillId="0" borderId="0">
      <alignment horizontal="center"/>
      <protection/>
    </xf>
    <xf numFmtId="0" fontId="29" fillId="0" borderId="0">
      <alignment wrapText="1"/>
      <protection/>
    </xf>
    <xf numFmtId="0" fontId="29" fillId="0" borderId="0">
      <alignment horizontal="right"/>
      <protection/>
    </xf>
    <xf numFmtId="0" fontId="29" fillId="20" borderId="1">
      <alignment/>
      <protection/>
    </xf>
    <xf numFmtId="0" fontId="29" fillId="0" borderId="2">
      <alignment horizontal="center" vertical="center" wrapText="1"/>
      <protection/>
    </xf>
    <xf numFmtId="0" fontId="29" fillId="0" borderId="3">
      <alignment/>
      <protection/>
    </xf>
    <xf numFmtId="0" fontId="29" fillId="0" borderId="2">
      <alignment horizontal="center" vertical="center" shrinkToFit="1"/>
      <protection/>
    </xf>
    <xf numFmtId="0" fontId="29" fillId="20" borderId="4">
      <alignment/>
      <protection/>
    </xf>
    <xf numFmtId="0" fontId="31" fillId="0" borderId="2">
      <alignment horizontal="left"/>
      <protection/>
    </xf>
    <xf numFmtId="4" fontId="31" fillId="21" borderId="2">
      <alignment horizontal="right" vertical="top" shrinkToFit="1"/>
      <protection/>
    </xf>
    <xf numFmtId="0" fontId="29" fillId="20" borderId="5">
      <alignment/>
      <protection/>
    </xf>
    <xf numFmtId="0" fontId="29" fillId="0" borderId="4">
      <alignment/>
      <protection/>
    </xf>
    <xf numFmtId="0" fontId="29" fillId="0" borderId="0">
      <alignment horizontal="left" wrapText="1"/>
      <protection/>
    </xf>
    <xf numFmtId="49" fontId="29" fillId="0" borderId="2">
      <alignment horizontal="left" vertical="top" wrapText="1"/>
      <protection/>
    </xf>
    <xf numFmtId="4" fontId="29" fillId="22" borderId="2">
      <alignment horizontal="right" vertical="top" shrinkToFit="1"/>
      <protection/>
    </xf>
    <xf numFmtId="0" fontId="29" fillId="20" borderId="5">
      <alignment horizontal="center"/>
      <protection/>
    </xf>
    <xf numFmtId="0" fontId="29" fillId="20" borderId="0">
      <alignment horizontal="center"/>
      <protection/>
    </xf>
    <xf numFmtId="4" fontId="29" fillId="0" borderId="2">
      <alignment horizontal="right" vertical="top" shrinkToFit="1"/>
      <protection/>
    </xf>
    <xf numFmtId="49" fontId="31" fillId="0" borderId="2">
      <alignment horizontal="left" vertical="top" wrapText="1"/>
      <protection/>
    </xf>
    <xf numFmtId="0" fontId="29" fillId="20" borderId="0">
      <alignment horizontal="left"/>
      <protection/>
    </xf>
    <xf numFmtId="4" fontId="29" fillId="0" borderId="3">
      <alignment horizontal="right" shrinkToFit="1"/>
      <protection/>
    </xf>
    <xf numFmtId="4" fontId="29" fillId="0" borderId="0">
      <alignment horizontal="right" shrinkToFit="1"/>
      <protection/>
    </xf>
    <xf numFmtId="0" fontId="29" fillId="20" borderId="4">
      <alignment horizontal="center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6" applyNumberFormat="0" applyAlignment="0" applyProtection="0"/>
    <xf numFmtId="0" fontId="33" fillId="30" borderId="7" applyNumberFormat="0" applyAlignment="0" applyProtection="0"/>
    <xf numFmtId="0" fontId="34" fillId="30" borderId="6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31" borderId="12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0" fillId="33" borderId="0">
      <alignment/>
      <protection/>
    </xf>
    <xf numFmtId="0" fontId="1" fillId="0" borderId="0">
      <alignment/>
      <protection/>
    </xf>
    <xf numFmtId="0" fontId="42" fillId="34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5" borderId="13" applyNumberFormat="0" applyFont="0" applyAlignment="0" applyProtection="0"/>
    <xf numFmtId="0" fontId="27" fillId="35" borderId="13" applyNumberFormat="0" applyFont="0" applyAlignment="0" applyProtection="0"/>
    <xf numFmtId="9" fontId="0" fillId="0" borderId="0" applyFont="0" applyFill="0" applyBorder="0" applyAlignment="0" applyProtection="0"/>
    <xf numFmtId="0" fontId="44" fillId="0" borderId="14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6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37" borderId="0" xfId="0" applyFont="1" applyFill="1" applyAlignment="1">
      <alignment/>
    </xf>
    <xf numFmtId="0" fontId="3" fillId="37" borderId="15" xfId="0" applyFont="1" applyFill="1" applyBorder="1" applyAlignment="1">
      <alignment/>
    </xf>
    <xf numFmtId="0" fontId="2" fillId="37" borderId="15" xfId="0" applyFont="1" applyFill="1" applyBorder="1" applyAlignment="1">
      <alignment/>
    </xf>
    <xf numFmtId="0" fontId="3" fillId="37" borderId="16" xfId="0" applyFont="1" applyFill="1" applyBorder="1" applyAlignment="1">
      <alignment/>
    </xf>
    <xf numFmtId="0" fontId="2" fillId="37" borderId="15" xfId="0" applyFont="1" applyFill="1" applyBorder="1" applyAlignment="1">
      <alignment wrapText="1"/>
    </xf>
    <xf numFmtId="0" fontId="3" fillId="37" borderId="16" xfId="0" applyFont="1" applyFill="1" applyBorder="1" applyAlignment="1">
      <alignment wrapText="1"/>
    </xf>
    <xf numFmtId="0" fontId="2" fillId="37" borderId="16" xfId="0" applyFont="1" applyFill="1" applyBorder="1" applyAlignment="1">
      <alignment wrapText="1"/>
    </xf>
    <xf numFmtId="0" fontId="2" fillId="37" borderId="16" xfId="0" applyFont="1" applyFill="1" applyBorder="1" applyAlignment="1">
      <alignment/>
    </xf>
    <xf numFmtId="0" fontId="3" fillId="37" borderId="16" xfId="0" applyFont="1" applyFill="1" applyBorder="1" applyAlignment="1">
      <alignment horizontal="center"/>
    </xf>
    <xf numFmtId="0" fontId="2" fillId="37" borderId="17" xfId="0" applyFont="1" applyFill="1" applyBorder="1" applyAlignment="1">
      <alignment/>
    </xf>
    <xf numFmtId="0" fontId="3" fillId="37" borderId="0" xfId="0" applyFont="1" applyFill="1" applyAlignment="1">
      <alignment/>
    </xf>
    <xf numFmtId="0" fontId="2" fillId="37" borderId="0" xfId="0" applyFont="1" applyFill="1" applyAlignment="1">
      <alignment horizontal="right"/>
    </xf>
    <xf numFmtId="0" fontId="4" fillId="37" borderId="0" xfId="0" applyFont="1" applyFill="1" applyAlignment="1">
      <alignment/>
    </xf>
    <xf numFmtId="0" fontId="4" fillId="37" borderId="0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185" fontId="2" fillId="37" borderId="0" xfId="0" applyNumberFormat="1" applyFont="1" applyFill="1" applyAlignment="1">
      <alignment/>
    </xf>
    <xf numFmtId="172" fontId="2" fillId="37" borderId="0" xfId="0" applyNumberFormat="1" applyFont="1" applyFill="1" applyBorder="1" applyAlignment="1">
      <alignment/>
    </xf>
    <xf numFmtId="185" fontId="3" fillId="37" borderId="15" xfId="0" applyNumberFormat="1" applyFont="1" applyFill="1" applyBorder="1" applyAlignment="1">
      <alignment horizontal="right"/>
    </xf>
    <xf numFmtId="185" fontId="3" fillId="37" borderId="18" xfId="0" applyNumberFormat="1" applyFont="1" applyFill="1" applyBorder="1" applyAlignment="1">
      <alignment horizontal="right"/>
    </xf>
    <xf numFmtId="185" fontId="2" fillId="37" borderId="15" xfId="0" applyNumberFormat="1" applyFont="1" applyFill="1" applyBorder="1" applyAlignment="1">
      <alignment horizontal="right"/>
    </xf>
    <xf numFmtId="185" fontId="2" fillId="37" borderId="16" xfId="0" applyNumberFormat="1" applyFont="1" applyFill="1" applyBorder="1" applyAlignment="1">
      <alignment horizontal="right"/>
    </xf>
    <xf numFmtId="185" fontId="3" fillId="37" borderId="16" xfId="0" applyNumberFormat="1" applyFont="1" applyFill="1" applyBorder="1" applyAlignment="1">
      <alignment horizontal="right"/>
    </xf>
    <xf numFmtId="185" fontId="2" fillId="0" borderId="16" xfId="0" applyNumberFormat="1" applyFont="1" applyFill="1" applyBorder="1" applyAlignment="1">
      <alignment horizontal="right"/>
    </xf>
    <xf numFmtId="0" fontId="3" fillId="37" borderId="15" xfId="0" applyFont="1" applyFill="1" applyBorder="1" applyAlignment="1">
      <alignment wrapText="1"/>
    </xf>
    <xf numFmtId="0" fontId="3" fillId="37" borderId="19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vertical="center" wrapText="1"/>
    </xf>
    <xf numFmtId="0" fontId="3" fillId="37" borderId="20" xfId="0" applyFont="1" applyFill="1" applyBorder="1" applyAlignment="1">
      <alignment horizontal="center" vertical="center" wrapText="1"/>
    </xf>
    <xf numFmtId="185" fontId="47" fillId="37" borderId="2" xfId="51" applyNumberFormat="1" applyFont="1" applyFill="1" applyAlignment="1" applyProtection="1">
      <alignment horizontal="right" shrinkToFit="1"/>
      <protection locked="0"/>
    </xf>
    <xf numFmtId="185" fontId="47" fillId="37" borderId="16" xfId="84" applyNumberFormat="1" applyFont="1" applyFill="1" applyBorder="1" applyAlignment="1">
      <alignment horizontal="right" vertical="top" shrinkToFit="1"/>
      <protection/>
    </xf>
    <xf numFmtId="185" fontId="48" fillId="37" borderId="16" xfId="0" applyNumberFormat="1" applyFont="1" applyFill="1" applyBorder="1" applyAlignment="1">
      <alignment horizontal="right"/>
    </xf>
    <xf numFmtId="185" fontId="49" fillId="37" borderId="16" xfId="0" applyNumberFormat="1" applyFont="1" applyFill="1" applyBorder="1" applyAlignment="1">
      <alignment horizontal="right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" xfId="84"/>
    <cellStyle name="Обычный 3" xfId="85"/>
    <cellStyle name="Плохой" xfId="86"/>
    <cellStyle name="Пояснение" xfId="87"/>
    <cellStyle name="Примечание" xfId="88"/>
    <cellStyle name="Примечание 2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F7" sqref="F7"/>
    </sheetView>
  </sheetViews>
  <sheetFormatPr defaultColWidth="9.00390625" defaultRowHeight="12.75"/>
  <cols>
    <col min="1" max="1" width="62.125" style="1" customWidth="1"/>
    <col min="2" max="2" width="20.125" style="1" customWidth="1"/>
    <col min="3" max="3" width="19.375" style="1" customWidth="1"/>
    <col min="4" max="4" width="18.625" style="1" customWidth="1"/>
    <col min="5" max="5" width="20.125" style="1" customWidth="1"/>
    <col min="6" max="6" width="18.25390625" style="1" customWidth="1"/>
    <col min="7" max="7" width="16.00390625" style="1" customWidth="1"/>
    <col min="8" max="8" width="22.75390625" style="1" customWidth="1"/>
    <col min="9" max="9" width="9.75390625" style="1" bestFit="1" customWidth="1"/>
    <col min="10" max="10" width="11.75390625" style="1" bestFit="1" customWidth="1"/>
    <col min="11" max="16384" width="9.125" style="1" customWidth="1"/>
  </cols>
  <sheetData>
    <row r="1" ht="18.75">
      <c r="A1" s="11" t="s">
        <v>7</v>
      </c>
    </row>
    <row r="2" spans="1:8" ht="18.75">
      <c r="A2" s="11" t="s">
        <v>43</v>
      </c>
      <c r="E2" s="11"/>
      <c r="F2" s="11"/>
      <c r="G2" s="11"/>
      <c r="H2" s="12" t="s">
        <v>8</v>
      </c>
    </row>
    <row r="3" spans="1:8" ht="7.5" customHeight="1" thickBot="1">
      <c r="A3" s="11"/>
      <c r="E3" s="11"/>
      <c r="F3" s="11"/>
      <c r="G3" s="11"/>
      <c r="H3" s="12"/>
    </row>
    <row r="4" spans="1:8" ht="12.75" customHeight="1">
      <c r="A4" s="25" t="s">
        <v>11</v>
      </c>
      <c r="B4" s="25" t="s">
        <v>42</v>
      </c>
      <c r="C4" s="25" t="s">
        <v>13</v>
      </c>
      <c r="D4" s="25" t="s">
        <v>3</v>
      </c>
      <c r="E4" s="25" t="s">
        <v>44</v>
      </c>
      <c r="F4" s="25" t="s">
        <v>13</v>
      </c>
      <c r="G4" s="25" t="s">
        <v>3</v>
      </c>
      <c r="H4" s="25" t="s">
        <v>12</v>
      </c>
    </row>
    <row r="5" spans="1:8" ht="63" customHeight="1" thickBot="1">
      <c r="A5" s="27"/>
      <c r="B5" s="28"/>
      <c r="C5" s="26"/>
      <c r="D5" s="26"/>
      <c r="E5" s="26"/>
      <c r="F5" s="26"/>
      <c r="G5" s="26"/>
      <c r="H5" s="26"/>
    </row>
    <row r="6" spans="1:8" ht="18.75">
      <c r="A6" s="2" t="s">
        <v>37</v>
      </c>
      <c r="B6" s="18">
        <v>603200.6</v>
      </c>
      <c r="C6" s="18">
        <v>18752.8</v>
      </c>
      <c r="D6" s="18">
        <f>B6*100/B45</f>
        <v>6.160918393382425</v>
      </c>
      <c r="E6" s="18">
        <v>41336.8</v>
      </c>
      <c r="F6" s="18">
        <v>2402.9</v>
      </c>
      <c r="G6" s="18">
        <f>E6*100/E45</f>
        <v>4.044367484628955</v>
      </c>
      <c r="H6" s="19">
        <f>E6/B6*100</f>
        <v>6.8529109553273</v>
      </c>
    </row>
    <row r="7" spans="1:8" ht="18.75">
      <c r="A7" s="3" t="s">
        <v>1</v>
      </c>
      <c r="B7" s="20">
        <v>327380.1</v>
      </c>
      <c r="C7" s="20">
        <v>15240</v>
      </c>
      <c r="D7" s="20"/>
      <c r="E7" s="29">
        <v>26157.8</v>
      </c>
      <c r="F7" s="20">
        <v>2356</v>
      </c>
      <c r="G7" s="20"/>
      <c r="H7" s="20">
        <f>E7/B7*100</f>
        <v>7.990039712248851</v>
      </c>
    </row>
    <row r="8" spans="1:8" ht="16.5" customHeight="1">
      <c r="A8" s="3" t="s">
        <v>2</v>
      </c>
      <c r="B8" s="20">
        <v>20629</v>
      </c>
      <c r="C8" s="20">
        <v>0</v>
      </c>
      <c r="D8" s="20"/>
      <c r="E8" s="29">
        <v>2385.1</v>
      </c>
      <c r="F8" s="20"/>
      <c r="G8" s="20"/>
      <c r="H8" s="20">
        <f aca="true" t="shared" si="0" ref="H8:H42">E8/B8*100</f>
        <v>11.561878908332929</v>
      </c>
    </row>
    <row r="9" spans="1:8" ht="0.75" customHeight="1">
      <c r="A9" s="3" t="s">
        <v>4</v>
      </c>
      <c r="B9" s="20"/>
      <c r="C9" s="20"/>
      <c r="D9" s="20"/>
      <c r="E9" s="20"/>
      <c r="F9" s="20"/>
      <c r="G9" s="20"/>
      <c r="H9" s="20"/>
    </row>
    <row r="10" spans="1:8" ht="18" customHeight="1">
      <c r="A10" s="3" t="s">
        <v>9</v>
      </c>
      <c r="B10" s="29">
        <v>1039.6</v>
      </c>
      <c r="C10" s="20">
        <v>0</v>
      </c>
      <c r="D10" s="20"/>
      <c r="E10" s="29">
        <v>66.7</v>
      </c>
      <c r="F10" s="20"/>
      <c r="G10" s="20"/>
      <c r="H10" s="20">
        <f>E10/B10*100</f>
        <v>6.415929203539823</v>
      </c>
    </row>
    <row r="11" spans="1:8" ht="18.75">
      <c r="A11" s="3" t="s">
        <v>10</v>
      </c>
      <c r="B11" s="20">
        <v>7674.2</v>
      </c>
      <c r="C11" s="20">
        <v>0</v>
      </c>
      <c r="D11" s="20"/>
      <c r="E11" s="29">
        <v>129.4</v>
      </c>
      <c r="F11" s="20"/>
      <c r="G11" s="20"/>
      <c r="H11" s="20">
        <f t="shared" si="0"/>
        <v>1.6861692423966017</v>
      </c>
    </row>
    <row r="12" spans="1:8" ht="18.75">
      <c r="A12" s="3" t="s">
        <v>14</v>
      </c>
      <c r="B12" s="20">
        <f>B6-B7-B8-B9-B10-B11</f>
        <v>246477.69999999998</v>
      </c>
      <c r="C12" s="21">
        <f>C6-C7-C8-C10-C11</f>
        <v>3512.7999999999993</v>
      </c>
      <c r="D12" s="20"/>
      <c r="E12" s="21">
        <f>E6-E7-E8-E10-E11</f>
        <v>12597.800000000003</v>
      </c>
      <c r="F12" s="20">
        <f>F6-F7-F8-F9-F10-F11</f>
        <v>46.90000000000009</v>
      </c>
      <c r="G12" s="20"/>
      <c r="H12" s="20">
        <f>E12/B12*100</f>
        <v>5.111131757558597</v>
      </c>
    </row>
    <row r="13" spans="1:8" ht="35.25" customHeight="1">
      <c r="A13" s="6" t="s">
        <v>36</v>
      </c>
      <c r="B13" s="22">
        <v>17438.9</v>
      </c>
      <c r="C13" s="22">
        <v>7680.7</v>
      </c>
      <c r="D13" s="18">
        <f>B13*100/B45</f>
        <v>0.17811593650662283</v>
      </c>
      <c r="E13" s="22">
        <v>1720.63</v>
      </c>
      <c r="F13" s="22">
        <v>950</v>
      </c>
      <c r="G13" s="18">
        <f>E13*100/E45</f>
        <v>0.16834539744433816</v>
      </c>
      <c r="H13" s="18">
        <f t="shared" si="0"/>
        <v>9.866620027639359</v>
      </c>
    </row>
    <row r="14" spans="1:8" ht="21" customHeight="1">
      <c r="A14" s="3" t="s">
        <v>1</v>
      </c>
      <c r="B14" s="21">
        <v>12969.4</v>
      </c>
      <c r="C14" s="21">
        <v>4483.7</v>
      </c>
      <c r="D14" s="21"/>
      <c r="E14" s="20">
        <v>1596.3</v>
      </c>
      <c r="F14" s="21">
        <f>543.6+144.1</f>
        <v>687.7</v>
      </c>
      <c r="G14" s="21"/>
      <c r="H14" s="20">
        <f t="shared" si="0"/>
        <v>12.30820238407328</v>
      </c>
    </row>
    <row r="15" spans="1:8" ht="18.75">
      <c r="A15" s="3" t="s">
        <v>14</v>
      </c>
      <c r="B15" s="21">
        <f>B13-B14</f>
        <v>4469.500000000002</v>
      </c>
      <c r="C15" s="21">
        <f>C13-C14</f>
        <v>3197</v>
      </c>
      <c r="D15" s="21"/>
      <c r="E15" s="21">
        <f>E13-E14</f>
        <v>124.33000000000015</v>
      </c>
      <c r="F15" s="21">
        <f>F13-F14</f>
        <v>262.29999999999995</v>
      </c>
      <c r="G15" s="21"/>
      <c r="H15" s="20">
        <f t="shared" si="0"/>
        <v>2.7817429242644613</v>
      </c>
    </row>
    <row r="16" spans="1:8" ht="18.75">
      <c r="A16" s="4" t="s">
        <v>5</v>
      </c>
      <c r="B16" s="22">
        <v>1992470</v>
      </c>
      <c r="C16" s="22">
        <v>1272291</v>
      </c>
      <c r="D16" s="22">
        <f>B16*100/B45</f>
        <v>20.35051866868614</v>
      </c>
      <c r="E16" s="22">
        <v>114945.885</v>
      </c>
      <c r="F16" s="22"/>
      <c r="G16" s="22">
        <f>E16*100/E45</f>
        <v>11.246235794398673</v>
      </c>
      <c r="H16" s="18">
        <f t="shared" si="0"/>
        <v>5.76901458993109</v>
      </c>
    </row>
    <row r="17" spans="1:8" ht="18.75">
      <c r="A17" s="5" t="s">
        <v>18</v>
      </c>
      <c r="B17" s="21">
        <v>20994</v>
      </c>
      <c r="C17" s="21">
        <v>0</v>
      </c>
      <c r="D17" s="21"/>
      <c r="E17" s="21"/>
      <c r="F17" s="21">
        <v>0</v>
      </c>
      <c r="G17" s="22"/>
      <c r="H17" s="20">
        <f t="shared" si="0"/>
        <v>0</v>
      </c>
    </row>
    <row r="18" spans="1:10" ht="18.75">
      <c r="A18" s="4" t="s">
        <v>6</v>
      </c>
      <c r="B18" s="22">
        <v>1670265.5</v>
      </c>
      <c r="C18" s="22">
        <v>737559.67</v>
      </c>
      <c r="D18" s="22">
        <f>B18*100/B45</f>
        <v>17.059614066667198</v>
      </c>
      <c r="E18" s="22">
        <v>44552.15</v>
      </c>
      <c r="F18" s="22">
        <f>F21+F25+F27</f>
        <v>0</v>
      </c>
      <c r="G18" s="22">
        <f>E18*100/E45</f>
        <v>4.35895538189487</v>
      </c>
      <c r="H18" s="18">
        <f t="shared" si="0"/>
        <v>2.6673693493639186</v>
      </c>
      <c r="J18" s="16">
        <f>F21+F25+F27</f>
        <v>0</v>
      </c>
    </row>
    <row r="19" spans="1:8" ht="18.75">
      <c r="A19" s="3" t="s">
        <v>1</v>
      </c>
      <c r="B19" s="21">
        <v>51253.2</v>
      </c>
      <c r="C19" s="21">
        <v>0</v>
      </c>
      <c r="D19" s="21"/>
      <c r="E19" s="21">
        <f>3607.1+2417.2</f>
        <v>6024.299999999999</v>
      </c>
      <c r="F19" s="21">
        <v>0</v>
      </c>
      <c r="G19" s="21"/>
      <c r="H19" s="20">
        <f t="shared" si="0"/>
        <v>11.753997799161809</v>
      </c>
    </row>
    <row r="20" spans="1:8" ht="18.75">
      <c r="A20" s="3" t="s">
        <v>35</v>
      </c>
      <c r="B20" s="21">
        <v>1119.1</v>
      </c>
      <c r="C20" s="21">
        <v>0</v>
      </c>
      <c r="D20" s="21"/>
      <c r="E20" s="21"/>
      <c r="F20" s="21">
        <v>0</v>
      </c>
      <c r="G20" s="21"/>
      <c r="H20" s="20">
        <f>E20/B20*100</f>
        <v>0</v>
      </c>
    </row>
    <row r="21" spans="1:8" ht="18.75">
      <c r="A21" s="3" t="s">
        <v>19</v>
      </c>
      <c r="B21" s="21">
        <v>142023.6</v>
      </c>
      <c r="C21" s="21">
        <v>0</v>
      </c>
      <c r="D21" s="21"/>
      <c r="E21" s="21">
        <v>2665.62</v>
      </c>
      <c r="F21" s="21"/>
      <c r="G21" s="21"/>
      <c r="H21" s="20">
        <f t="shared" si="0"/>
        <v>1.8768852500570328</v>
      </c>
    </row>
    <row r="22" spans="1:8" ht="18.75">
      <c r="A22" s="3" t="s">
        <v>29</v>
      </c>
      <c r="B22" s="21">
        <v>0</v>
      </c>
      <c r="C22" s="21">
        <v>0</v>
      </c>
      <c r="D22" s="21"/>
      <c r="E22" s="21">
        <v>0</v>
      </c>
      <c r="F22" s="21">
        <v>0</v>
      </c>
      <c r="G22" s="21"/>
      <c r="H22" s="20">
        <v>0</v>
      </c>
    </row>
    <row r="23" spans="1:8" ht="58.5" customHeight="1">
      <c r="A23" s="7" t="s">
        <v>40</v>
      </c>
      <c r="B23" s="21">
        <v>0</v>
      </c>
      <c r="C23" s="21">
        <v>0</v>
      </c>
      <c r="D23" s="21"/>
      <c r="E23" s="21"/>
      <c r="F23" s="21"/>
      <c r="G23" s="22"/>
      <c r="H23" s="20">
        <v>0</v>
      </c>
    </row>
    <row r="24" spans="1:8" ht="37.5" customHeight="1" hidden="1">
      <c r="A24" s="5" t="s">
        <v>27</v>
      </c>
      <c r="B24" s="21"/>
      <c r="C24" s="21"/>
      <c r="D24" s="21"/>
      <c r="E24" s="21"/>
      <c r="F24" s="21"/>
      <c r="G24" s="22"/>
      <c r="H24" s="20" t="e">
        <f t="shared" si="0"/>
        <v>#DIV/0!</v>
      </c>
    </row>
    <row r="25" spans="1:8" ht="21" customHeight="1">
      <c r="A25" s="5" t="s">
        <v>17</v>
      </c>
      <c r="B25" s="21">
        <v>773476</v>
      </c>
      <c r="C25" s="21">
        <v>578698.1</v>
      </c>
      <c r="D25" s="21"/>
      <c r="E25" s="21">
        <v>5125.76</v>
      </c>
      <c r="F25" s="21"/>
      <c r="G25" s="22"/>
      <c r="H25" s="20">
        <f t="shared" si="0"/>
        <v>0.6626915379404145</v>
      </c>
    </row>
    <row r="26" spans="1:8" ht="21.75" customHeight="1">
      <c r="A26" s="3" t="s">
        <v>29</v>
      </c>
      <c r="B26" s="21">
        <v>25000</v>
      </c>
      <c r="C26" s="21">
        <v>25000</v>
      </c>
      <c r="D26" s="21"/>
      <c r="E26" s="21">
        <v>5000</v>
      </c>
      <c r="F26" s="21">
        <v>0</v>
      </c>
      <c r="G26" s="22"/>
      <c r="H26" s="20">
        <v>0</v>
      </c>
    </row>
    <row r="27" spans="1:8" ht="18.75" customHeight="1">
      <c r="A27" s="7" t="s">
        <v>25</v>
      </c>
      <c r="B27" s="21">
        <v>594979.2</v>
      </c>
      <c r="C27" s="21">
        <v>158861.6</v>
      </c>
      <c r="D27" s="21"/>
      <c r="E27" s="21">
        <v>25237.78</v>
      </c>
      <c r="F27" s="21"/>
      <c r="G27" s="22"/>
      <c r="H27" s="20">
        <f t="shared" si="0"/>
        <v>4.241791981971807</v>
      </c>
    </row>
    <row r="28" spans="1:8" ht="21" customHeight="1">
      <c r="A28" s="5" t="s">
        <v>20</v>
      </c>
      <c r="B28" s="21">
        <v>43000</v>
      </c>
      <c r="C28" s="21">
        <v>0</v>
      </c>
      <c r="D28" s="21"/>
      <c r="E28" s="21">
        <v>0</v>
      </c>
      <c r="F28" s="21"/>
      <c r="G28" s="22"/>
      <c r="H28" s="20">
        <f t="shared" si="0"/>
        <v>0</v>
      </c>
    </row>
    <row r="29" spans="1:8" ht="19.5" customHeight="1">
      <c r="A29" s="5" t="s">
        <v>21</v>
      </c>
      <c r="B29" s="21">
        <v>236700</v>
      </c>
      <c r="C29" s="21">
        <v>100000</v>
      </c>
      <c r="D29" s="21"/>
      <c r="E29" s="21">
        <v>22190.64</v>
      </c>
      <c r="F29" s="21">
        <v>0</v>
      </c>
      <c r="G29" s="22"/>
      <c r="H29" s="20">
        <f t="shared" si="0"/>
        <v>9.375006337135614</v>
      </c>
    </row>
    <row r="30" spans="1:8" ht="36.75" customHeight="1">
      <c r="A30" s="5" t="s">
        <v>30</v>
      </c>
      <c r="B30" s="21">
        <v>159786.7</v>
      </c>
      <c r="C30" s="21">
        <v>0</v>
      </c>
      <c r="D30" s="21"/>
      <c r="E30" s="21">
        <v>11522.97</v>
      </c>
      <c r="F30" s="21">
        <v>0</v>
      </c>
      <c r="G30" s="22"/>
      <c r="H30" s="20">
        <f t="shared" si="0"/>
        <v>7.211470040998405</v>
      </c>
    </row>
    <row r="31" spans="1:8" s="11" customFormat="1" ht="21.75" customHeight="1" hidden="1">
      <c r="A31" s="24" t="s">
        <v>41</v>
      </c>
      <c r="B31" s="22">
        <v>0</v>
      </c>
      <c r="C31" s="22">
        <v>0</v>
      </c>
      <c r="D31" s="22">
        <f>B31*100/B44</f>
        <v>0</v>
      </c>
      <c r="E31" s="22">
        <v>0</v>
      </c>
      <c r="F31" s="22">
        <v>0</v>
      </c>
      <c r="G31" s="22">
        <f>E31*100/E44</f>
        <v>0</v>
      </c>
      <c r="H31" s="20" t="e">
        <f t="shared" si="0"/>
        <v>#DIV/0!</v>
      </c>
    </row>
    <row r="32" spans="1:8" ht="21.75" customHeight="1">
      <c r="A32" s="4" t="s">
        <v>15</v>
      </c>
      <c r="B32" s="22">
        <v>4858380.37</v>
      </c>
      <c r="C32" s="22">
        <v>3743578</v>
      </c>
      <c r="D32" s="22">
        <f>B32*100/B45</f>
        <v>49.62210744415889</v>
      </c>
      <c r="E32" s="22">
        <v>721255.07</v>
      </c>
      <c r="F32" s="22">
        <v>607038.8</v>
      </c>
      <c r="G32" s="22">
        <f>E32*100/E45</f>
        <v>70.56715936482216</v>
      </c>
      <c r="H32" s="18">
        <f t="shared" si="0"/>
        <v>14.845586699091657</v>
      </c>
    </row>
    <row r="33" spans="1:8" ht="37.5">
      <c r="A33" s="5" t="s">
        <v>22</v>
      </c>
      <c r="B33" s="21">
        <f>B32-B34</f>
        <v>4403810.5200000005</v>
      </c>
      <c r="C33" s="21">
        <f>C32-C34</f>
        <v>3453319</v>
      </c>
      <c r="D33" s="21"/>
      <c r="E33" s="21">
        <f>E32-E34</f>
        <v>683115.37</v>
      </c>
      <c r="F33" s="21">
        <f>F32-F34</f>
        <v>576137.2000000001</v>
      </c>
      <c r="G33" s="21"/>
      <c r="H33" s="20">
        <f>E33/B33*100</f>
        <v>15.511915576240549</v>
      </c>
    </row>
    <row r="34" spans="1:8" ht="18.75">
      <c r="A34" s="3" t="s">
        <v>23</v>
      </c>
      <c r="B34" s="21">
        <v>454569.85</v>
      </c>
      <c r="C34" s="21">
        <v>290259</v>
      </c>
      <c r="D34" s="21"/>
      <c r="E34" s="30">
        <v>38139.7</v>
      </c>
      <c r="F34" s="21">
        <v>30901.6</v>
      </c>
      <c r="G34" s="21"/>
      <c r="H34" s="20">
        <f t="shared" si="0"/>
        <v>8.39028369347417</v>
      </c>
    </row>
    <row r="35" spans="1:8" ht="18.75">
      <c r="A35" s="4" t="s">
        <v>16</v>
      </c>
      <c r="B35" s="22">
        <v>264249.6</v>
      </c>
      <c r="C35" s="22">
        <v>2046.7</v>
      </c>
      <c r="D35" s="22">
        <f>B35*100/B45</f>
        <v>2.6989698304079077</v>
      </c>
      <c r="E35" s="22">
        <v>24042.09</v>
      </c>
      <c r="F35" s="22"/>
      <c r="G35" s="22">
        <f>E35*100/E45</f>
        <v>2.352263529313419</v>
      </c>
      <c r="H35" s="18">
        <f t="shared" si="0"/>
        <v>9.09825029063431</v>
      </c>
    </row>
    <row r="36" spans="1:8" ht="37.5">
      <c r="A36" s="5" t="s">
        <v>22</v>
      </c>
      <c r="B36" s="21">
        <f>B35-B37-B38</f>
        <v>202114.39999999997</v>
      </c>
      <c r="C36" s="21">
        <f>C35-C37-C38</f>
        <v>0</v>
      </c>
      <c r="D36" s="21"/>
      <c r="E36" s="21">
        <f>E35-E37-E38</f>
        <v>19426.54</v>
      </c>
      <c r="F36" s="21">
        <f>F35-F37-F38</f>
        <v>0</v>
      </c>
      <c r="G36" s="21"/>
      <c r="H36" s="20">
        <f t="shared" si="0"/>
        <v>9.611655577237448</v>
      </c>
    </row>
    <row r="37" spans="1:8" ht="18.75">
      <c r="A37" s="3" t="s">
        <v>23</v>
      </c>
      <c r="B37" s="31">
        <v>39903</v>
      </c>
      <c r="C37" s="31">
        <v>2046.7</v>
      </c>
      <c r="D37" s="21"/>
      <c r="E37" s="21">
        <v>1648.6</v>
      </c>
      <c r="F37" s="31"/>
      <c r="G37" s="21"/>
      <c r="H37" s="20">
        <f t="shared" si="0"/>
        <v>4.131518933413528</v>
      </c>
    </row>
    <row r="38" spans="1:8" s="13" customFormat="1" ht="16.5" customHeight="1">
      <c r="A38" s="8" t="s">
        <v>34</v>
      </c>
      <c r="B38" s="21">
        <v>22232.2</v>
      </c>
      <c r="C38" s="21">
        <v>0</v>
      </c>
      <c r="D38" s="21"/>
      <c r="E38" s="21">
        <v>2966.95</v>
      </c>
      <c r="F38" s="21"/>
      <c r="G38" s="21"/>
      <c r="H38" s="20">
        <f t="shared" si="0"/>
        <v>13.34528296794739</v>
      </c>
    </row>
    <row r="39" spans="1:8" ht="0.75" customHeight="1" hidden="1">
      <c r="A39" s="4" t="s">
        <v>28</v>
      </c>
      <c r="B39" s="22"/>
      <c r="C39" s="22"/>
      <c r="D39" s="22"/>
      <c r="E39" s="22"/>
      <c r="F39" s="22"/>
      <c r="G39" s="22"/>
      <c r="H39" s="18"/>
    </row>
    <row r="40" spans="1:8" ht="20.25" customHeight="1">
      <c r="A40" s="4" t="s">
        <v>31</v>
      </c>
      <c r="B40" s="22">
        <v>189278.86</v>
      </c>
      <c r="C40" s="22">
        <v>128657.86</v>
      </c>
      <c r="D40" s="22">
        <f>B40*100/B45</f>
        <v>1.9332401361213118</v>
      </c>
      <c r="E40" s="22">
        <v>13057.68</v>
      </c>
      <c r="F40" s="22">
        <v>7185.2</v>
      </c>
      <c r="G40" s="22">
        <f>E40*100/E45</f>
        <v>1.2775555054259111</v>
      </c>
      <c r="H40" s="18">
        <f t="shared" si="0"/>
        <v>6.898646790243772</v>
      </c>
    </row>
    <row r="41" spans="1:8" ht="20.25" customHeight="1">
      <c r="A41" s="4" t="s">
        <v>32</v>
      </c>
      <c r="B41" s="22">
        <v>55474</v>
      </c>
      <c r="C41" s="22">
        <v>0</v>
      </c>
      <c r="D41" s="22">
        <f>B41/B45*100</f>
        <v>0.5665955686292365</v>
      </c>
      <c r="E41" s="22">
        <v>41478.98</v>
      </c>
      <c r="F41" s="22">
        <v>0</v>
      </c>
      <c r="G41" s="22">
        <f>E41/E45*100</f>
        <v>4.058278289746055</v>
      </c>
      <c r="H41" s="18">
        <f t="shared" si="0"/>
        <v>74.77192919205395</v>
      </c>
    </row>
    <row r="42" spans="1:9" ht="37.5">
      <c r="A42" s="5" t="s">
        <v>22</v>
      </c>
      <c r="B42" s="21">
        <v>11424</v>
      </c>
      <c r="C42" s="21">
        <v>0</v>
      </c>
      <c r="D42" s="21"/>
      <c r="E42" s="21">
        <v>1453.4</v>
      </c>
      <c r="F42" s="21">
        <f>F41-F43</f>
        <v>0</v>
      </c>
      <c r="G42" s="22"/>
      <c r="H42" s="20">
        <f t="shared" si="0"/>
        <v>12.722338935574232</v>
      </c>
      <c r="I42" s="16"/>
    </row>
    <row r="43" spans="1:8" ht="18.75">
      <c r="A43" s="3" t="s">
        <v>23</v>
      </c>
      <c r="B43" s="21">
        <v>0</v>
      </c>
      <c r="C43" s="21">
        <v>0</v>
      </c>
      <c r="D43" s="21"/>
      <c r="E43" s="21">
        <v>0</v>
      </c>
      <c r="F43" s="21">
        <v>0</v>
      </c>
      <c r="G43" s="22"/>
      <c r="H43" s="20"/>
    </row>
    <row r="44" spans="1:8" ht="18.75">
      <c r="A44" s="4" t="s">
        <v>33</v>
      </c>
      <c r="B44" s="22">
        <v>140000</v>
      </c>
      <c r="C44" s="22">
        <v>0</v>
      </c>
      <c r="D44" s="22">
        <f>B44/B45*100</f>
        <v>1.4299199554402624</v>
      </c>
      <c r="E44" s="22">
        <v>19693.9</v>
      </c>
      <c r="F44" s="22">
        <v>0</v>
      </c>
      <c r="G44" s="22">
        <f>E44/E45*100</f>
        <v>1.9268392523256315</v>
      </c>
      <c r="H44" s="18">
        <f>E44/B44*100</f>
        <v>14.06707142857143</v>
      </c>
    </row>
    <row r="45" spans="1:8" ht="21" customHeight="1">
      <c r="A45" s="9" t="s">
        <v>0</v>
      </c>
      <c r="B45" s="32">
        <f>B6+B13+B16+B18+B32+B35+B39+B40+B41+B44+B31</f>
        <v>9790757.83</v>
      </c>
      <c r="C45" s="32">
        <f>C6+C13+C16+C18+C32+C35+C39+C40+C41+C44+C31</f>
        <v>5910566.73</v>
      </c>
      <c r="D45" s="22">
        <f>D6+D13+D16+D18+D32+D35+D38+D40+D41+D44</f>
        <v>100</v>
      </c>
      <c r="E45" s="32">
        <f>E6+E13+E16+E18+E32+E35+E39+E40+E41+E44+E31</f>
        <v>1022083.1849999999</v>
      </c>
      <c r="F45" s="32">
        <f>F6+F13+F16+F18+F32+F35+F39+F40+F41+F44</f>
        <v>617576.9</v>
      </c>
      <c r="G45" s="22">
        <f>G6+G13+G16+G18+G32+G35+G38+G40+G41+G44</f>
        <v>100.00000000000001</v>
      </c>
      <c r="H45" s="18">
        <f aca="true" t="shared" si="1" ref="H45:H52">E45/B45*100</f>
        <v>10.439265302510295</v>
      </c>
    </row>
    <row r="46" spans="1:8" ht="18.75">
      <c r="A46" s="3" t="s">
        <v>26</v>
      </c>
      <c r="B46" s="23">
        <f>B7+B14+B19</f>
        <v>391602.7</v>
      </c>
      <c r="C46" s="23">
        <f>C7+C14+C19</f>
        <v>19723.7</v>
      </c>
      <c r="D46" s="23">
        <f>B46/B45*100</f>
        <v>3.9997179666734746</v>
      </c>
      <c r="E46" s="23">
        <f>E7+E14+E19</f>
        <v>33778.399999999994</v>
      </c>
      <c r="F46" s="23">
        <f>F7+F14+F19</f>
        <v>3043.7</v>
      </c>
      <c r="G46" s="20">
        <f>E46/E45*100</f>
        <v>3.304858204863237</v>
      </c>
      <c r="H46" s="20">
        <f t="shared" si="1"/>
        <v>8.6256810793184</v>
      </c>
    </row>
    <row r="47" spans="1:8" ht="18.75">
      <c r="A47" s="3" t="s">
        <v>2</v>
      </c>
      <c r="B47" s="23">
        <f>B8+B20</f>
        <v>21748.1</v>
      </c>
      <c r="C47" s="23">
        <f>C8+C20</f>
        <v>0</v>
      </c>
      <c r="D47" s="23">
        <f>B47/B45*100</f>
        <v>0.22212887273507403</v>
      </c>
      <c r="E47" s="23">
        <f>E8+E20</f>
        <v>2385.1</v>
      </c>
      <c r="F47" s="23">
        <f>F8+F20</f>
        <v>0</v>
      </c>
      <c r="G47" s="20">
        <f>E47/E45*100</f>
        <v>0.23335673994088849</v>
      </c>
      <c r="H47" s="20">
        <f t="shared" si="1"/>
        <v>10.966935042601424</v>
      </c>
    </row>
    <row r="48" spans="1:8" ht="18.75">
      <c r="A48" s="10" t="s">
        <v>9</v>
      </c>
      <c r="B48" s="21">
        <f>B10</f>
        <v>1039.6</v>
      </c>
      <c r="C48" s="21">
        <f>C10</f>
        <v>0</v>
      </c>
      <c r="D48" s="21">
        <f>B48/B45*100</f>
        <v>0.01061817704054069</v>
      </c>
      <c r="E48" s="21">
        <f>E10</f>
        <v>66.7</v>
      </c>
      <c r="F48" s="21">
        <f>F10</f>
        <v>0</v>
      </c>
      <c r="G48" s="21">
        <f>E48/E45*100</f>
        <v>0.006525887616476149</v>
      </c>
      <c r="H48" s="20">
        <f t="shared" si="1"/>
        <v>6.415929203539823</v>
      </c>
    </row>
    <row r="49" spans="1:8" ht="18.75">
      <c r="A49" s="8" t="s">
        <v>10</v>
      </c>
      <c r="B49" s="21">
        <f>B11</f>
        <v>7674.2</v>
      </c>
      <c r="C49" s="21">
        <f>C11</f>
        <v>0</v>
      </c>
      <c r="D49" s="21">
        <f>B49/B45*100</f>
        <v>0.07838208372885473</v>
      </c>
      <c r="E49" s="21">
        <f>E11</f>
        <v>129.4</v>
      </c>
      <c r="F49" s="21">
        <f>F11</f>
        <v>0</v>
      </c>
      <c r="G49" s="21">
        <f>E49/E45*100</f>
        <v>0.012660417654752827</v>
      </c>
      <c r="H49" s="21">
        <f t="shared" si="1"/>
        <v>1.6861692423966017</v>
      </c>
    </row>
    <row r="50" spans="1:8" ht="37.5">
      <c r="A50" s="5" t="s">
        <v>24</v>
      </c>
      <c r="B50" s="21">
        <f>B33+B36+B42</f>
        <v>4617348.920000001</v>
      </c>
      <c r="C50" s="21">
        <f>C33+C36+C42</f>
        <v>3453319</v>
      </c>
      <c r="D50" s="21">
        <f>B50/B45*100</f>
        <v>47.160281156703896</v>
      </c>
      <c r="E50" s="21">
        <f>E33+E36+E42</f>
        <v>703995.31</v>
      </c>
      <c r="F50" s="21">
        <f>F33+F36+F42</f>
        <v>576137.2000000001</v>
      </c>
      <c r="G50" s="21">
        <f>E50/E45*100</f>
        <v>68.87847489634615</v>
      </c>
      <c r="H50" s="21">
        <f t="shared" si="1"/>
        <v>15.246742713132452</v>
      </c>
    </row>
    <row r="51" spans="1:8" ht="18.75">
      <c r="A51" s="3" t="s">
        <v>23</v>
      </c>
      <c r="B51" s="21">
        <f>B34+B37</f>
        <v>494472.85</v>
      </c>
      <c r="C51" s="21">
        <f>C34+C37</f>
        <v>292305.7</v>
      </c>
      <c r="D51" s="21">
        <f>B51/B45*100</f>
        <v>5.0504042545601395</v>
      </c>
      <c r="E51" s="21">
        <f>E34+E37</f>
        <v>39788.299999999996</v>
      </c>
      <c r="F51" s="21">
        <f>F34+F37</f>
        <v>30901.6</v>
      </c>
      <c r="G51" s="21">
        <f>E51/E45*100</f>
        <v>3.8928631821684845</v>
      </c>
      <c r="H51" s="21">
        <f t="shared" si="1"/>
        <v>8.046609636909285</v>
      </c>
    </row>
    <row r="52" spans="1:8" ht="18.75" customHeight="1">
      <c r="A52" s="3" t="s">
        <v>14</v>
      </c>
      <c r="B52" s="21">
        <f>B45-B46-B47-B48-B49-B50-B51</f>
        <v>4256871.460000002</v>
      </c>
      <c r="C52" s="21">
        <f>C45-C46-C47-C48-C49-C50-C51</f>
        <v>2145218.33</v>
      </c>
      <c r="D52" s="21">
        <f>B52/B45*100</f>
        <v>43.47846748855805</v>
      </c>
      <c r="E52" s="21">
        <f>E45-E46-E47-E48-E49-E50-E51</f>
        <v>241939.97499999992</v>
      </c>
      <c r="F52" s="21">
        <f>F45-F46-F47-F48-F49-F50-F51</f>
        <v>7494.4000000000015</v>
      </c>
      <c r="G52" s="21">
        <f>E52/E45*100</f>
        <v>23.67126067141002</v>
      </c>
      <c r="H52" s="21">
        <f t="shared" si="1"/>
        <v>5.683516105041138</v>
      </c>
    </row>
    <row r="53" spans="1:8" ht="48.75" customHeight="1">
      <c r="A53" s="14"/>
      <c r="B53" s="17"/>
      <c r="C53" s="15"/>
      <c r="D53" s="15"/>
      <c r="E53" s="15"/>
      <c r="F53" s="15"/>
      <c r="G53" s="15"/>
      <c r="H53" s="15"/>
    </row>
    <row r="54" spans="1:8" ht="17.25" customHeight="1">
      <c r="A54" s="11"/>
      <c r="B54" s="11"/>
      <c r="C54" s="11" t="s">
        <v>38</v>
      </c>
      <c r="D54" s="11"/>
      <c r="E54" s="11"/>
      <c r="F54" s="11"/>
      <c r="G54" s="11"/>
      <c r="H54" s="11"/>
    </row>
    <row r="55" spans="1:8" ht="15.75" customHeight="1">
      <c r="A55" s="11"/>
      <c r="C55" s="11" t="s">
        <v>39</v>
      </c>
      <c r="D55" s="11"/>
      <c r="E55" s="11"/>
      <c r="F55" s="11"/>
      <c r="G55" s="11"/>
      <c r="H55" s="11"/>
    </row>
    <row r="56" ht="16.5" customHeight="1"/>
    <row r="57" ht="15.75" customHeight="1"/>
    <row r="58" ht="13.5" customHeight="1"/>
    <row r="59" spans="2:6" ht="18.75">
      <c r="B59" s="16"/>
      <c r="C59" s="16"/>
      <c r="E59" s="16"/>
      <c r="F59" s="16"/>
    </row>
  </sheetData>
  <sheetProtection/>
  <mergeCells count="8">
    <mergeCell ref="H4:H5"/>
    <mergeCell ref="A4:A5"/>
    <mergeCell ref="B4:B5"/>
    <mergeCell ref="D4:D5"/>
    <mergeCell ref="E4:E5"/>
    <mergeCell ref="G4:G5"/>
    <mergeCell ref="C4:C5"/>
    <mergeCell ref="F4:F5"/>
  </mergeCells>
  <printOptions/>
  <pageMargins left="0.35433070866141736" right="0.35433070866141736" top="0.984251968503937" bottom="0.5905511811023623" header="0.5118110236220472" footer="0.5118110236220472"/>
  <pageSetup horizontalDpi="600" verticalDpi="600" orientation="landscape" paperSize="9" scale="70" r:id="rId1"/>
  <rowBreaks count="1" manualBreakCount="1">
    <brk id="3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budget6</cp:lastModifiedBy>
  <cp:lastPrinted>2023-03-10T14:03:28Z</cp:lastPrinted>
  <dcterms:created xsi:type="dcterms:W3CDTF">2004-01-13T07:20:06Z</dcterms:created>
  <dcterms:modified xsi:type="dcterms:W3CDTF">2023-03-10T14:08:30Z</dcterms:modified>
  <cp:category/>
  <cp:version/>
  <cp:contentType/>
  <cp:contentStatus/>
</cp:coreProperties>
</file>