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250" windowHeight="10170" activeTab="0"/>
  </bookViews>
  <sheets>
    <sheet name="август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<sst xmlns="http://schemas.openxmlformats.org/spreadsheetml/2006/main" count="48" uniqueCount="37">
  <si>
    <t>Анализ выполнения плана доходов  бюджета  городского округа Саранск, утвержденного Советом депутатов г.о. Саранск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</si>
  <si>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</si>
  <si>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</si>
  <si>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</si>
  <si>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</si>
  <si>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</si>
  <si>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</si>
  <si>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</si>
  <si>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</si>
  <si>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</si>
  <si>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</si>
  <si>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</si>
  <si>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</si>
  <si>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</si>
  <si>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</si>
  <si>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</si>
  <si>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</si>
  <si>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</si>
  <si>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</si>
  <si>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</si>
  <si>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</si>
  <si>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</si>
  <si>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</si>
  <si>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</si>
  <si>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</si>
  <si>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</si>
  <si>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за август</t>
  </si>
  <si>
    <t>на 01.09.2022 года.</t>
  </si>
  <si>
    <t>на 01.09.2022 год</t>
  </si>
  <si>
    <t>Факт 2021 г.</t>
  </si>
  <si>
    <t>к 2021 году</t>
  </si>
  <si>
    <t>10. Задолженность по отмененным налогам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</si>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</sst>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%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165" fontId="2" fillId="33" borderId="14" xfId="0" applyNumberFormat="1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165" fontId="6" fillId="34" borderId="11" xfId="0" applyNumberFormat="1" applyFont="1" applyFill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35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2" fillId="33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7" fillId="0" borderId="11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64" fontId="2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1" fontId="4" fillId="34" borderId="16" xfId="0" applyNumberFormat="1" applyFont="1" applyFill="1" applyBorder="1" applyAlignment="1">
      <alignment/>
    </xf>
    <xf numFmtId="1" fontId="4" fillId="34" borderId="13" xfId="0" applyNumberFormat="1" applyFont="1" applyFill="1" applyBorder="1" applyAlignment="1">
      <alignment/>
    </xf>
    <xf numFmtId="165" fontId="4" fillId="34" borderId="16" xfId="0" applyNumberFormat="1" applyFont="1" applyFill="1" applyBorder="1" applyAlignment="1">
      <alignment/>
    </xf>
    <xf numFmtId="165" fontId="6" fillId="34" borderId="16" xfId="0" applyNumberFormat="1" applyFont="1" applyFill="1" applyBorder="1" applyAlignment="1">
      <alignment/>
    </xf>
    <xf numFmtId="164" fontId="4" fillId="34" borderId="16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165" fontId="2" fillId="37" borderId="12" xfId="0" applyNumberFormat="1" applyFont="1" applyFill="1" applyBorder="1" applyAlignment="1">
      <alignment/>
    </xf>
    <xf numFmtId="164" fontId="2" fillId="37" borderId="12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6" fontId="4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76;&#1086;&#1093;&#1086;&#1076;&#1086;&#1074;\&#1052;&#1072;&#1088;&#1082;&#1080;&#1085;&#1072;\&#1040;&#1085;&#1072;&#1083;&#1080;&#1079;%202022%20&#1075;&#1086;&#1076;\&#1072;&#1085;&#1072;&#1083;&#1080;&#1079;%20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 сес без продаж 2022"/>
      <sheetName val="24.08.2022"/>
      <sheetName val="август сессия 2022 г."/>
      <sheetName val="июль сессия 2022 г.   "/>
      <sheetName val="июнь сессия 2022 г.   "/>
      <sheetName val="июнь табл сессия 2022 г.  "/>
      <sheetName val="май сессия 2022 г.  "/>
      <sheetName val="апрель сес без продаж 2022 г.  "/>
      <sheetName val="апрель сессия 2022 г.  "/>
      <sheetName val="март сессия 2022 г. "/>
      <sheetName val="февраль сессия 2022 г. (без про"/>
      <sheetName val="февраль сессия 2022 г. "/>
      <sheetName val="январь сессия 2022 г."/>
      <sheetName val="июль МФ 2022"/>
      <sheetName val="июнь МФ 2022 г."/>
      <sheetName val="май  МФ 2022 г.   "/>
      <sheetName val="апрель МФ 2022 г.  "/>
      <sheetName val="март МФ 2022 г.  "/>
      <sheetName val="февраль МФ 2022 г.  "/>
      <sheetName val="январь МФ 2022 г.  "/>
    </sheetNames>
    <sheetDataSet>
      <sheetData sheetId="2">
        <row r="8">
          <cell r="C8">
            <v>170237.1</v>
          </cell>
          <cell r="D8">
            <v>189953.3</v>
          </cell>
        </row>
        <row r="9">
          <cell r="C9">
            <v>0</v>
          </cell>
          <cell r="D9">
            <v>-84.9</v>
          </cell>
        </row>
        <row r="10">
          <cell r="C10">
            <v>3619.6</v>
          </cell>
          <cell r="D10">
            <v>4112.7</v>
          </cell>
        </row>
        <row r="11">
          <cell r="C11">
            <v>13873.8</v>
          </cell>
          <cell r="D11">
            <v>8224.5</v>
          </cell>
        </row>
        <row r="12">
          <cell r="C12">
            <v>48.5</v>
          </cell>
          <cell r="D12">
            <v>0</v>
          </cell>
        </row>
        <row r="13">
          <cell r="C13">
            <v>5668.7</v>
          </cell>
          <cell r="D13">
            <v>2294.7</v>
          </cell>
        </row>
        <row r="14">
          <cell r="C14">
            <v>4994.8</v>
          </cell>
          <cell r="D14">
            <v>808.7</v>
          </cell>
        </row>
        <row r="15">
          <cell r="C15">
            <v>51905.6</v>
          </cell>
          <cell r="D15">
            <v>34885.1</v>
          </cell>
        </row>
        <row r="16">
          <cell r="C16">
            <v>4104.2</v>
          </cell>
          <cell r="D16">
            <v>4075.5</v>
          </cell>
        </row>
        <row r="24">
          <cell r="C24">
            <v>343.8</v>
          </cell>
          <cell r="D24">
            <v>28.6</v>
          </cell>
        </row>
        <row r="25">
          <cell r="C25">
            <v>4905</v>
          </cell>
          <cell r="D25">
            <v>6243.2</v>
          </cell>
        </row>
        <row r="26">
          <cell r="C26">
            <v>5200</v>
          </cell>
          <cell r="D26">
            <v>12074.2</v>
          </cell>
        </row>
        <row r="27">
          <cell r="C27">
            <v>4587.5</v>
          </cell>
          <cell r="D27">
            <v>2215.2</v>
          </cell>
        </row>
        <row r="28">
          <cell r="C28">
            <v>2663.7</v>
          </cell>
          <cell r="D28">
            <v>-3475.8</v>
          </cell>
        </row>
        <row r="29">
          <cell r="C29">
            <v>8724.2</v>
          </cell>
          <cell r="D29">
            <v>8439.7</v>
          </cell>
        </row>
        <row r="30">
          <cell r="C30">
            <v>3500</v>
          </cell>
          <cell r="D30">
            <v>2598.9</v>
          </cell>
        </row>
      </sheetData>
      <sheetData sheetId="3">
        <row r="8">
          <cell r="J8">
            <v>1048645.9</v>
          </cell>
          <cell r="K8">
            <v>1127610.3</v>
          </cell>
        </row>
        <row r="9">
          <cell r="J9">
            <v>2500</v>
          </cell>
          <cell r="K9">
            <v>1544.8</v>
          </cell>
        </row>
        <row r="10">
          <cell r="J10">
            <v>21342.3</v>
          </cell>
          <cell r="K10">
            <v>25227.5</v>
          </cell>
        </row>
        <row r="11">
          <cell r="J11">
            <v>119255.5</v>
          </cell>
          <cell r="K11">
            <v>143891.6</v>
          </cell>
        </row>
        <row r="12">
          <cell r="J12">
            <v>2225</v>
          </cell>
          <cell r="K12">
            <v>2367.5</v>
          </cell>
        </row>
        <row r="13">
          <cell r="J13">
            <v>49647.6</v>
          </cell>
          <cell r="K13">
            <v>52476.5</v>
          </cell>
        </row>
        <row r="14">
          <cell r="J14">
            <v>10223.4</v>
          </cell>
          <cell r="K14">
            <v>9332.7</v>
          </cell>
        </row>
        <row r="15">
          <cell r="J15">
            <v>243284.9</v>
          </cell>
          <cell r="K15">
            <v>319611.1</v>
          </cell>
        </row>
        <row r="16">
          <cell r="J16">
            <v>29858.399999999998</v>
          </cell>
          <cell r="K16">
            <v>28552.5</v>
          </cell>
        </row>
        <row r="24">
          <cell r="J24">
            <v>4719</v>
          </cell>
          <cell r="K24">
            <v>5939.9</v>
          </cell>
        </row>
        <row r="25">
          <cell r="J25">
            <v>39423.2</v>
          </cell>
          <cell r="K25">
            <v>38315.9</v>
          </cell>
        </row>
        <row r="26">
          <cell r="J26">
            <v>53400</v>
          </cell>
          <cell r="K26">
            <v>66591.5</v>
          </cell>
        </row>
        <row r="27">
          <cell r="J27">
            <v>36348.299999999996</v>
          </cell>
          <cell r="K27">
            <v>57448.3</v>
          </cell>
        </row>
        <row r="28">
          <cell r="J28">
            <v>19743.9</v>
          </cell>
          <cell r="K28">
            <v>22152.6</v>
          </cell>
        </row>
        <row r="29">
          <cell r="J29">
            <v>28256.9</v>
          </cell>
          <cell r="K29">
            <v>42111.7</v>
          </cell>
        </row>
        <row r="30">
          <cell r="J30">
            <v>17250</v>
          </cell>
          <cell r="K30">
            <v>18701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0" zoomScaleNormal="80" zoomScalePageLayoutView="0" workbookViewId="0" topLeftCell="A1">
      <selection activeCell="A4" sqref="A4:O6"/>
    </sheetView>
  </sheetViews>
  <sheetFormatPr defaultColWidth="9.00390625" defaultRowHeight="12.75"/>
  <cols>
    <col min="1" max="1" width="51.25390625" style="0" customWidth="1"/>
    <col min="2" max="2" width="16.00390625" style="0" customWidth="1"/>
    <col min="3" max="3" width="14.75390625" style="0" customWidth="1"/>
    <col min="4" max="4" width="15.25390625" style="0" customWidth="1"/>
    <col min="5" max="6" width="12.625" style="0" customWidth="1"/>
    <col min="7" max="8" width="15.125" style="0" customWidth="1"/>
    <col min="9" max="9" width="16.625" style="0" customWidth="1"/>
    <col min="10" max="10" width="16.75390625" style="0" customWidth="1"/>
    <col min="11" max="11" width="16.875" style="0" customWidth="1"/>
    <col min="12" max="12" width="9.75390625" style="0" customWidth="1"/>
    <col min="13" max="13" width="10.75390625" style="0" customWidth="1"/>
    <col min="14" max="14" width="17.75390625" style="0" customWidth="1"/>
    <col min="15" max="15" width="18.625" style="0" customWidth="1"/>
    <col min="19" max="19" width="9.75390625" style="0" bestFit="1" customWidth="1"/>
  </cols>
  <sheetData>
    <row r="1" spans="1:15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25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>
      <c r="A4" s="62"/>
      <c r="B4" s="63" t="s">
        <v>26</v>
      </c>
      <c r="C4" s="64"/>
      <c r="D4" s="64"/>
      <c r="E4" s="64"/>
      <c r="F4" s="64"/>
      <c r="G4" s="64"/>
      <c r="H4" s="65"/>
      <c r="I4" s="63" t="s">
        <v>28</v>
      </c>
      <c r="J4" s="64"/>
      <c r="K4" s="64"/>
      <c r="L4" s="64"/>
      <c r="M4" s="64"/>
      <c r="N4" s="64"/>
      <c r="O4" s="65"/>
    </row>
    <row r="5" spans="1:15" ht="18.75">
      <c r="A5" s="66"/>
      <c r="B5" s="67" t="s">
        <v>29</v>
      </c>
      <c r="C5" s="66" t="s">
        <v>1</v>
      </c>
      <c r="D5" s="66" t="s">
        <v>2</v>
      </c>
      <c r="E5" s="68" t="s">
        <v>3</v>
      </c>
      <c r="F5" s="69"/>
      <c r="G5" s="68" t="s">
        <v>4</v>
      </c>
      <c r="H5" s="69"/>
      <c r="I5" s="67" t="s">
        <v>29</v>
      </c>
      <c r="J5" s="66" t="s">
        <v>1</v>
      </c>
      <c r="K5" s="66" t="s">
        <v>2</v>
      </c>
      <c r="L5" s="68" t="s">
        <v>3</v>
      </c>
      <c r="M5" s="69"/>
      <c r="N5" s="68" t="s">
        <v>4</v>
      </c>
      <c r="O5" s="69"/>
    </row>
    <row r="6" spans="1:15" ht="38.25" customHeight="1" thickBot="1">
      <c r="A6" s="66"/>
      <c r="B6" s="67"/>
      <c r="C6" s="70"/>
      <c r="D6" s="70"/>
      <c r="E6" s="71" t="s">
        <v>30</v>
      </c>
      <c r="F6" s="71" t="s">
        <v>5</v>
      </c>
      <c r="G6" s="71" t="s">
        <v>30</v>
      </c>
      <c r="H6" s="71" t="s">
        <v>5</v>
      </c>
      <c r="I6" s="72"/>
      <c r="J6" s="70"/>
      <c r="K6" s="70"/>
      <c r="L6" s="71" t="s">
        <v>30</v>
      </c>
      <c r="M6" s="71" t="s">
        <v>5</v>
      </c>
      <c r="N6" s="71" t="s">
        <v>30</v>
      </c>
      <c r="O6" s="71" t="s">
        <v>5</v>
      </c>
    </row>
    <row r="7" spans="1:17" ht="32.25" customHeight="1" thickBot="1">
      <c r="A7" s="2" t="s">
        <v>6</v>
      </c>
      <c r="B7" s="10">
        <f>SUM(B8:B17)</f>
        <v>222591.4</v>
      </c>
      <c r="C7" s="10">
        <f>SUM(C8:C17)</f>
        <v>254452.30000000002</v>
      </c>
      <c r="D7" s="10">
        <f>SUM(D8:D16)</f>
        <v>244269.60000000003</v>
      </c>
      <c r="E7" s="17">
        <f>D7/B7*100</f>
        <v>109.73901058172059</v>
      </c>
      <c r="F7" s="17">
        <f>D7/C7*100</f>
        <v>95.99818905154326</v>
      </c>
      <c r="G7" s="10">
        <f>D7-B7</f>
        <v>21678.20000000004</v>
      </c>
      <c r="H7" s="10">
        <f>D7-C7</f>
        <v>-10182.699999999983</v>
      </c>
      <c r="I7" s="10">
        <f>SUM(I8:I16)</f>
        <v>1720690.1000000003</v>
      </c>
      <c r="J7" s="10">
        <f>SUM(J8:J17)</f>
        <v>1781435.3</v>
      </c>
      <c r="K7" s="10">
        <f>SUM(K8:K17)</f>
        <v>1954884.0999999999</v>
      </c>
      <c r="L7" s="17">
        <f>K7/I7*100</f>
        <v>113.61046942735355</v>
      </c>
      <c r="M7" s="17">
        <f>K7/J7*100</f>
        <v>109.73646362570675</v>
      </c>
      <c r="N7" s="10">
        <f>K7-I7</f>
        <v>234193.99999999953</v>
      </c>
      <c r="O7" s="10">
        <f>K7-J7</f>
        <v>173448.7999999998</v>
      </c>
      <c r="Q7" s="18"/>
    </row>
    <row r="8" spans="1:15" ht="24.75" customHeight="1">
      <c r="A8" s="3" t="s">
        <v>17</v>
      </c>
      <c r="B8" s="11">
        <v>158161.9</v>
      </c>
      <c r="C8" s="19">
        <v>170237.1</v>
      </c>
      <c r="D8" s="11">
        <v>189953.3</v>
      </c>
      <c r="E8" s="20">
        <f>D8/B8*100</f>
        <v>120.10054254532857</v>
      </c>
      <c r="F8" s="20">
        <f>D8/C8*100</f>
        <v>111.58161176382819</v>
      </c>
      <c r="G8" s="12">
        <f>D8-B8</f>
        <v>31791.399999999994</v>
      </c>
      <c r="H8" s="12">
        <f>D8-C8</f>
        <v>19716.199999999983</v>
      </c>
      <c r="I8" s="11">
        <v>1147748.6</v>
      </c>
      <c r="J8" s="11">
        <f>'[1]июль сессия 2022 г.   '!J8+'[1]август сессия 2022 г.'!C8</f>
        <v>1218883</v>
      </c>
      <c r="K8" s="11">
        <f>'[1]июль сессия 2022 г.   '!K8+'[1]август сессия 2022 г.'!D8</f>
        <v>1317563.6</v>
      </c>
      <c r="L8" s="20">
        <f>K8/I8*100</f>
        <v>114.79548744385313</v>
      </c>
      <c r="M8" s="20">
        <f aca="true" t="shared" si="0" ref="M8:M30">K8/J8*100</f>
        <v>108.09598624314229</v>
      </c>
      <c r="N8" s="12">
        <f>K8-I8</f>
        <v>169815</v>
      </c>
      <c r="O8" s="12">
        <f>K8-J8</f>
        <v>98680.6000000001</v>
      </c>
    </row>
    <row r="9" spans="1:19" ht="30.75" customHeight="1">
      <c r="A9" s="4" t="s">
        <v>18</v>
      </c>
      <c r="B9" s="13">
        <v>817</v>
      </c>
      <c r="C9" s="21">
        <v>0</v>
      </c>
      <c r="D9" s="13">
        <v>-84.9</v>
      </c>
      <c r="E9" s="20">
        <f aca="true" t="shared" si="1" ref="E9:E16">D9/B9*100</f>
        <v>-10.391676866585069</v>
      </c>
      <c r="F9" s="20">
        <v>0</v>
      </c>
      <c r="G9" s="12">
        <f>D9-B9</f>
        <v>-901.9</v>
      </c>
      <c r="H9" s="12">
        <f aca="true" t="shared" si="2" ref="H9:H32">D9-C9</f>
        <v>-84.9</v>
      </c>
      <c r="I9" s="11">
        <v>47930.6</v>
      </c>
      <c r="J9" s="11">
        <f>'[1]июль сессия 2022 г.   '!J9+'[1]август сессия 2022 г.'!C9</f>
        <v>2500</v>
      </c>
      <c r="K9" s="11">
        <f>'[1]июль сессия 2022 г.   '!K9+'[1]август сессия 2022 г.'!D9</f>
        <v>1459.8999999999999</v>
      </c>
      <c r="L9" s="20">
        <f aca="true" t="shared" si="3" ref="L9:L16">K9/I9*100</f>
        <v>3.045862142347477</v>
      </c>
      <c r="M9" s="22">
        <f t="shared" si="0"/>
        <v>58.395999999999994</v>
      </c>
      <c r="N9" s="12">
        <f aca="true" t="shared" si="4" ref="N9:N32">K9-I9</f>
        <v>-46470.7</v>
      </c>
      <c r="O9" s="12">
        <f aca="true" t="shared" si="5" ref="O9:O16">K9-J9</f>
        <v>-1040.1000000000001</v>
      </c>
      <c r="S9" s="16"/>
    </row>
    <row r="10" spans="1:15" ht="29.25" customHeight="1">
      <c r="A10" s="4" t="s">
        <v>19</v>
      </c>
      <c r="B10" s="13">
        <v>3015</v>
      </c>
      <c r="C10" s="21">
        <v>3619.6</v>
      </c>
      <c r="D10" s="13">
        <v>4112.7</v>
      </c>
      <c r="E10" s="20">
        <f t="shared" si="1"/>
        <v>136.40796019900498</v>
      </c>
      <c r="F10" s="20">
        <f aca="true" t="shared" si="6" ref="F10:F16">D10/C10*100</f>
        <v>113.62305227096915</v>
      </c>
      <c r="G10" s="12">
        <f aca="true" t="shared" si="7" ref="G10:G31">D10-B10</f>
        <v>1097.6999999999998</v>
      </c>
      <c r="H10" s="12">
        <f t="shared" si="2"/>
        <v>493.0999999999999</v>
      </c>
      <c r="I10" s="11">
        <v>22258.1</v>
      </c>
      <c r="J10" s="11">
        <f>'[1]июль сессия 2022 г.   '!J10+'[1]август сессия 2022 г.'!C10</f>
        <v>24961.899999999998</v>
      </c>
      <c r="K10" s="11">
        <f>'[1]июль сессия 2022 г.   '!K10+'[1]август сессия 2022 г.'!D10</f>
        <v>29340.2</v>
      </c>
      <c r="L10" s="20">
        <f t="shared" si="3"/>
        <v>131.81807971030773</v>
      </c>
      <c r="M10" s="22">
        <f t="shared" si="0"/>
        <v>117.53993085462247</v>
      </c>
      <c r="N10" s="12">
        <f t="shared" si="4"/>
        <v>7082.100000000002</v>
      </c>
      <c r="O10" s="12">
        <f t="shared" si="5"/>
        <v>4378.300000000003</v>
      </c>
    </row>
    <row r="11" spans="1:15" ht="41.25" customHeight="1">
      <c r="A11" s="5" t="s">
        <v>20</v>
      </c>
      <c r="B11" s="13">
        <v>4916.8</v>
      </c>
      <c r="C11" s="21">
        <v>13873.8</v>
      </c>
      <c r="D11" s="13">
        <v>8224.5</v>
      </c>
      <c r="E11" s="20">
        <f t="shared" si="1"/>
        <v>167.27342987308816</v>
      </c>
      <c r="F11" s="20">
        <f t="shared" si="6"/>
        <v>59.28080266401419</v>
      </c>
      <c r="G11" s="12">
        <f t="shared" si="7"/>
        <v>3307.7</v>
      </c>
      <c r="H11" s="12">
        <f t="shared" si="2"/>
        <v>-5649.299999999999</v>
      </c>
      <c r="I11" s="11">
        <v>123393.3</v>
      </c>
      <c r="J11" s="11">
        <f>'[1]июль сессия 2022 г.   '!J11+'[1]август сессия 2022 г.'!C11</f>
        <v>133129.3</v>
      </c>
      <c r="K11" s="11">
        <f>'[1]июль сессия 2022 г.   '!K11+'[1]август сессия 2022 г.'!D11</f>
        <v>152116.1</v>
      </c>
      <c r="L11" s="20">
        <f t="shared" si="3"/>
        <v>123.27743888849719</v>
      </c>
      <c r="M11" s="22">
        <f t="shared" si="0"/>
        <v>114.2619243096749</v>
      </c>
      <c r="N11" s="12">
        <f t="shared" si="4"/>
        <v>28722.800000000003</v>
      </c>
      <c r="O11" s="12">
        <f t="shared" si="5"/>
        <v>18986.800000000017</v>
      </c>
    </row>
    <row r="12" spans="1:15" ht="27.75" customHeight="1">
      <c r="A12" s="4" t="s">
        <v>21</v>
      </c>
      <c r="B12" s="13">
        <v>0</v>
      </c>
      <c r="C12" s="21">
        <v>48.5</v>
      </c>
      <c r="D12" s="13">
        <v>0</v>
      </c>
      <c r="E12" s="20">
        <v>0</v>
      </c>
      <c r="F12" s="20">
        <f t="shared" si="6"/>
        <v>0</v>
      </c>
      <c r="G12" s="12">
        <f t="shared" si="7"/>
        <v>0</v>
      </c>
      <c r="H12" s="12">
        <f t="shared" si="2"/>
        <v>-48.5</v>
      </c>
      <c r="I12" s="11">
        <v>4511.8</v>
      </c>
      <c r="J12" s="11">
        <f>'[1]июль сессия 2022 г.   '!J12+'[1]август сессия 2022 г.'!C12</f>
        <v>2273.5</v>
      </c>
      <c r="K12" s="11">
        <f>'[1]июль сессия 2022 г.   '!K12+'[1]август сессия 2022 г.'!D12</f>
        <v>2367.5</v>
      </c>
      <c r="L12" s="20">
        <f t="shared" si="3"/>
        <v>52.473513896892584</v>
      </c>
      <c r="M12" s="22">
        <f t="shared" si="0"/>
        <v>104.1345942379591</v>
      </c>
      <c r="N12" s="12">
        <f t="shared" si="4"/>
        <v>-2144.3</v>
      </c>
      <c r="O12" s="12">
        <f t="shared" si="5"/>
        <v>94</v>
      </c>
    </row>
    <row r="13" spans="1:15" ht="27.75" customHeight="1">
      <c r="A13" s="4" t="s">
        <v>22</v>
      </c>
      <c r="B13" s="13">
        <v>1934.3</v>
      </c>
      <c r="C13" s="21">
        <v>5668.7</v>
      </c>
      <c r="D13" s="13">
        <v>2294.7</v>
      </c>
      <c r="E13" s="20">
        <f t="shared" si="1"/>
        <v>118.63206327870546</v>
      </c>
      <c r="F13" s="20">
        <f t="shared" si="6"/>
        <v>40.48018064106408</v>
      </c>
      <c r="G13" s="12">
        <f t="shared" si="7"/>
        <v>360.39999999999986</v>
      </c>
      <c r="H13" s="12">
        <f t="shared" si="2"/>
        <v>-3374</v>
      </c>
      <c r="I13" s="11">
        <v>41492.5</v>
      </c>
      <c r="J13" s="11">
        <f>'[1]июль сессия 2022 г.   '!J13+'[1]август сессия 2022 г.'!C13</f>
        <v>55316.299999999996</v>
      </c>
      <c r="K13" s="11">
        <f>'[1]июль сессия 2022 г.   '!K13+'[1]август сессия 2022 г.'!D13</f>
        <v>54771.2</v>
      </c>
      <c r="L13" s="20">
        <f t="shared" si="3"/>
        <v>132.00265108152075</v>
      </c>
      <c r="M13" s="22">
        <f t="shared" si="0"/>
        <v>99.01457617374987</v>
      </c>
      <c r="N13" s="12">
        <f t="shared" si="4"/>
        <v>13278.699999999997</v>
      </c>
      <c r="O13" s="12">
        <f t="shared" si="5"/>
        <v>-545.0999999999985</v>
      </c>
    </row>
    <row r="14" spans="1:15" ht="31.5" customHeight="1">
      <c r="A14" s="4" t="s">
        <v>23</v>
      </c>
      <c r="B14" s="13">
        <v>724.7</v>
      </c>
      <c r="C14" s="21">
        <v>4994.8</v>
      </c>
      <c r="D14" s="13">
        <v>808.7</v>
      </c>
      <c r="E14" s="20">
        <f t="shared" si="1"/>
        <v>111.59100317372706</v>
      </c>
      <c r="F14" s="20">
        <f t="shared" si="6"/>
        <v>16.190838472010892</v>
      </c>
      <c r="G14" s="12">
        <f t="shared" si="7"/>
        <v>84</v>
      </c>
      <c r="H14" s="12">
        <f t="shared" si="2"/>
        <v>-4186.1</v>
      </c>
      <c r="I14" s="11">
        <v>9521.8</v>
      </c>
      <c r="J14" s="11">
        <f>'[1]июль сессия 2022 г.   '!J14+'[1]август сессия 2022 г.'!C14</f>
        <v>15218.2</v>
      </c>
      <c r="K14" s="11">
        <f>'[1]июль сессия 2022 г.   '!K14+'[1]август сессия 2022 г.'!D14</f>
        <v>10141.400000000001</v>
      </c>
      <c r="L14" s="20">
        <f t="shared" si="3"/>
        <v>106.50717301350588</v>
      </c>
      <c r="M14" s="22">
        <f t="shared" si="0"/>
        <v>66.63994427724698</v>
      </c>
      <c r="N14" s="12">
        <f t="shared" si="4"/>
        <v>619.6000000000022</v>
      </c>
      <c r="O14" s="12">
        <f t="shared" si="5"/>
        <v>-5076.799999999999</v>
      </c>
    </row>
    <row r="15" spans="1:15" ht="28.5" customHeight="1">
      <c r="A15" s="4" t="s">
        <v>24</v>
      </c>
      <c r="B15" s="13">
        <v>49738.1</v>
      </c>
      <c r="C15" s="21">
        <v>51905.6</v>
      </c>
      <c r="D15" s="13">
        <v>34885.1</v>
      </c>
      <c r="E15" s="20">
        <f t="shared" si="1"/>
        <v>70.13758064743124</v>
      </c>
      <c r="F15" s="20">
        <f t="shared" si="6"/>
        <v>67.20874048272249</v>
      </c>
      <c r="G15" s="12">
        <f t="shared" si="7"/>
        <v>-14853</v>
      </c>
      <c r="H15" s="12">
        <f t="shared" si="2"/>
        <v>-17020.5</v>
      </c>
      <c r="I15" s="11">
        <v>289099.1</v>
      </c>
      <c r="J15" s="11">
        <f>'[1]июль сессия 2022 г.   '!J15+'[1]август сессия 2022 г.'!C15</f>
        <v>295190.5</v>
      </c>
      <c r="K15" s="11">
        <f>'[1]июль сессия 2022 г.   '!K15+'[1]август сессия 2022 г.'!D15</f>
        <v>354496.19999999995</v>
      </c>
      <c r="L15" s="20">
        <f t="shared" si="3"/>
        <v>122.62099743651918</v>
      </c>
      <c r="M15" s="22">
        <f t="shared" si="0"/>
        <v>120.0906533238705</v>
      </c>
      <c r="N15" s="12">
        <f t="shared" si="4"/>
        <v>65397.09999999998</v>
      </c>
      <c r="O15" s="12">
        <f t="shared" si="5"/>
        <v>59305.69999999995</v>
      </c>
    </row>
    <row r="16" spans="1:15" ht="26.25" customHeight="1" thickBot="1">
      <c r="A16" s="4" t="s">
        <v>25</v>
      </c>
      <c r="B16" s="13">
        <v>3283.6</v>
      </c>
      <c r="C16" s="21">
        <v>4104.2</v>
      </c>
      <c r="D16" s="13">
        <v>4075.5</v>
      </c>
      <c r="E16" s="20">
        <f t="shared" si="1"/>
        <v>124.11682299914727</v>
      </c>
      <c r="F16" s="20">
        <f t="shared" si="6"/>
        <v>99.30071633935968</v>
      </c>
      <c r="G16" s="12">
        <f t="shared" si="7"/>
        <v>791.9000000000001</v>
      </c>
      <c r="H16" s="12">
        <f t="shared" si="2"/>
        <v>-28.699999999999818</v>
      </c>
      <c r="I16" s="11">
        <v>34734.3</v>
      </c>
      <c r="J16" s="11">
        <f>'[1]июль сессия 2022 г.   '!J16+'[1]август сессия 2022 г.'!C16</f>
        <v>33962.6</v>
      </c>
      <c r="K16" s="11">
        <f>'[1]июль сессия 2022 г.   '!K16+'[1]август сессия 2022 г.'!D16</f>
        <v>32628</v>
      </c>
      <c r="L16" s="20">
        <f t="shared" si="3"/>
        <v>93.93596531382524</v>
      </c>
      <c r="M16" s="22">
        <f t="shared" si="0"/>
        <v>96.07038330398733</v>
      </c>
      <c r="N16" s="12">
        <f t="shared" si="4"/>
        <v>-2106.300000000003</v>
      </c>
      <c r="O16" s="12">
        <f t="shared" si="5"/>
        <v>-1334.5999999999985</v>
      </c>
    </row>
    <row r="17" spans="1:15" ht="39.75" customHeight="1" thickBot="1">
      <c r="A17" s="23" t="s">
        <v>31</v>
      </c>
      <c r="B17" s="17">
        <f>SUM(B18:B22)</f>
        <v>0</v>
      </c>
      <c r="C17" s="17">
        <v>0</v>
      </c>
      <c r="D17" s="17">
        <v>0</v>
      </c>
      <c r="E17" s="17">
        <f>IF(B17&gt;0,D17/B17*100,0)</f>
        <v>0</v>
      </c>
      <c r="F17" s="24">
        <v>0</v>
      </c>
      <c r="G17" s="25">
        <f t="shared" si="7"/>
        <v>0</v>
      </c>
      <c r="H17" s="17">
        <f>D17-C17</f>
        <v>0</v>
      </c>
      <c r="I17" s="17">
        <f>SUM(I18:I22)</f>
        <v>0</v>
      </c>
      <c r="J17" s="17">
        <v>0</v>
      </c>
      <c r="K17" s="17">
        <v>0</v>
      </c>
      <c r="L17" s="17">
        <f>IF(I17&gt;0,K17/I17*100,0)</f>
        <v>0</v>
      </c>
      <c r="M17" s="17">
        <f>IF(J17&gt;0,L17/J17*100,0)</f>
        <v>0</v>
      </c>
      <c r="N17" s="25">
        <f t="shared" si="4"/>
        <v>0</v>
      </c>
      <c r="O17" s="26">
        <f>K17-J18</f>
        <v>0</v>
      </c>
    </row>
    <row r="18" spans="1:15" ht="26.25" customHeight="1" hidden="1">
      <c r="A18" s="4" t="s">
        <v>32</v>
      </c>
      <c r="B18" s="27">
        <v>0</v>
      </c>
      <c r="C18" s="27">
        <v>0</v>
      </c>
      <c r="D18" s="27">
        <v>0</v>
      </c>
      <c r="E18" s="20">
        <v>0</v>
      </c>
      <c r="F18" s="17" t="e">
        <f aca="true" t="shared" si="8" ref="F18:F29">D18/C18*100</f>
        <v>#DIV/0!</v>
      </c>
      <c r="G18" s="20">
        <f t="shared" si="7"/>
        <v>0</v>
      </c>
      <c r="H18" s="20">
        <f t="shared" si="2"/>
        <v>0</v>
      </c>
      <c r="I18" s="27">
        <v>0</v>
      </c>
      <c r="J18" s="27">
        <v>0</v>
      </c>
      <c r="K18" s="27">
        <v>0</v>
      </c>
      <c r="L18" s="20">
        <f>IF(I18&gt;0,K18/I18*100,0)</f>
        <v>0</v>
      </c>
      <c r="M18" s="17" t="e">
        <f t="shared" si="0"/>
        <v>#DIV/0!</v>
      </c>
      <c r="N18" s="20">
        <f t="shared" si="4"/>
        <v>0</v>
      </c>
      <c r="O18" s="20">
        <f>K18-J18</f>
        <v>0</v>
      </c>
    </row>
    <row r="19" spans="1:15" ht="39" customHeight="1" hidden="1">
      <c r="A19" s="5" t="s">
        <v>33</v>
      </c>
      <c r="B19" s="27">
        <v>0</v>
      </c>
      <c r="C19" s="27">
        <v>0</v>
      </c>
      <c r="D19" s="27">
        <v>0</v>
      </c>
      <c r="E19" s="20">
        <v>0</v>
      </c>
      <c r="F19" s="17" t="e">
        <f t="shared" si="8"/>
        <v>#DIV/0!</v>
      </c>
      <c r="G19" s="20">
        <f t="shared" si="7"/>
        <v>0</v>
      </c>
      <c r="H19" s="20">
        <f t="shared" si="2"/>
        <v>0</v>
      </c>
      <c r="I19" s="27">
        <v>0</v>
      </c>
      <c r="J19" s="27">
        <v>0</v>
      </c>
      <c r="K19" s="27">
        <v>0</v>
      </c>
      <c r="L19" s="20">
        <v>0</v>
      </c>
      <c r="M19" s="17" t="e">
        <f t="shared" si="0"/>
        <v>#DIV/0!</v>
      </c>
      <c r="N19" s="20">
        <f t="shared" si="4"/>
        <v>0</v>
      </c>
      <c r="O19" s="20">
        <f>K19-J19</f>
        <v>0</v>
      </c>
    </row>
    <row r="20" spans="1:15" ht="23.25" customHeight="1" hidden="1">
      <c r="A20" s="4" t="s">
        <v>34</v>
      </c>
      <c r="B20" s="27">
        <v>0</v>
      </c>
      <c r="C20" s="27">
        <v>0</v>
      </c>
      <c r="D20" s="27">
        <v>0</v>
      </c>
      <c r="E20" s="20">
        <v>0</v>
      </c>
      <c r="F20" s="17" t="e">
        <f t="shared" si="8"/>
        <v>#DIV/0!</v>
      </c>
      <c r="G20" s="20">
        <f t="shared" si="7"/>
        <v>0</v>
      </c>
      <c r="H20" s="20">
        <f t="shared" si="2"/>
        <v>0</v>
      </c>
      <c r="I20" s="27">
        <v>0</v>
      </c>
      <c r="J20" s="27">
        <v>0</v>
      </c>
      <c r="K20" s="27">
        <v>0</v>
      </c>
      <c r="L20" s="20">
        <v>0</v>
      </c>
      <c r="M20" s="17" t="e">
        <f t="shared" si="0"/>
        <v>#DIV/0!</v>
      </c>
      <c r="N20" s="20">
        <f t="shared" si="4"/>
        <v>0</v>
      </c>
      <c r="O20" s="20">
        <f>K20-J20</f>
        <v>0</v>
      </c>
    </row>
    <row r="21" spans="1:15" ht="21.75" customHeight="1" hidden="1">
      <c r="A21" s="4" t="s">
        <v>35</v>
      </c>
      <c r="B21" s="27">
        <v>0</v>
      </c>
      <c r="C21" s="27">
        <v>0</v>
      </c>
      <c r="D21" s="27">
        <v>0</v>
      </c>
      <c r="E21" s="20">
        <v>0</v>
      </c>
      <c r="F21" s="17" t="e">
        <f t="shared" si="8"/>
        <v>#DIV/0!</v>
      </c>
      <c r="G21" s="20">
        <f t="shared" si="7"/>
        <v>0</v>
      </c>
      <c r="H21" s="20">
        <f t="shared" si="2"/>
        <v>0</v>
      </c>
      <c r="I21" s="27">
        <v>0</v>
      </c>
      <c r="J21" s="27">
        <v>0</v>
      </c>
      <c r="K21" s="27">
        <v>0</v>
      </c>
      <c r="L21" s="20">
        <v>0</v>
      </c>
      <c r="M21" s="17" t="e">
        <f t="shared" si="0"/>
        <v>#DIV/0!</v>
      </c>
      <c r="N21" s="20">
        <f t="shared" si="4"/>
        <v>0</v>
      </c>
      <c r="O21" s="20">
        <f>K21-J21</f>
        <v>0</v>
      </c>
    </row>
    <row r="22" spans="1:15" ht="23.25" customHeight="1" hidden="1">
      <c r="A22" s="6" t="s">
        <v>36</v>
      </c>
      <c r="B22" s="28">
        <v>0</v>
      </c>
      <c r="C22" s="28">
        <v>0</v>
      </c>
      <c r="D22" s="28">
        <v>0</v>
      </c>
      <c r="E22" s="20">
        <v>0</v>
      </c>
      <c r="F22" s="17" t="e">
        <f t="shared" si="8"/>
        <v>#DIV/0!</v>
      </c>
      <c r="G22" s="20">
        <f t="shared" si="7"/>
        <v>0</v>
      </c>
      <c r="H22" s="20">
        <f t="shared" si="2"/>
        <v>0</v>
      </c>
      <c r="I22" s="28">
        <v>0</v>
      </c>
      <c r="J22" s="28">
        <v>0</v>
      </c>
      <c r="K22" s="28">
        <v>0</v>
      </c>
      <c r="L22" s="20">
        <f>IF(I22&gt;0,K22/I22*100,0)</f>
        <v>0</v>
      </c>
      <c r="M22" s="17" t="e">
        <f t="shared" si="0"/>
        <v>#DIV/0!</v>
      </c>
      <c r="N22" s="20">
        <f t="shared" si="4"/>
        <v>0</v>
      </c>
      <c r="O22" s="20">
        <f>K22-J22</f>
        <v>0</v>
      </c>
    </row>
    <row r="23" spans="1:15" ht="30.75" customHeight="1" thickBot="1">
      <c r="A23" s="2" t="s">
        <v>7</v>
      </c>
      <c r="B23" s="10">
        <f>SUM(B24:B30)</f>
        <v>24112.500000000004</v>
      </c>
      <c r="C23" s="10">
        <f>SUM(C24:C30)</f>
        <v>29924.2</v>
      </c>
      <c r="D23" s="10">
        <f>SUM(D24:D30)</f>
        <v>28124.000000000004</v>
      </c>
      <c r="E23" s="17">
        <f aca="true" t="shared" si="9" ref="E23:E30">D23/B23*100</f>
        <v>116.63659927423535</v>
      </c>
      <c r="F23" s="17">
        <f t="shared" si="8"/>
        <v>93.98413324332815</v>
      </c>
      <c r="G23" s="10">
        <f>SUM(G24:G30)</f>
        <v>4011.5</v>
      </c>
      <c r="H23" s="10">
        <f>SUM(H24:H30)</f>
        <v>-1800.1999999999994</v>
      </c>
      <c r="I23" s="10">
        <f>SUM(I24:I30)</f>
        <v>251115.2</v>
      </c>
      <c r="J23" s="10">
        <f>SUM(J24:J30)</f>
        <v>229065.5</v>
      </c>
      <c r="K23" s="10">
        <f>SUM(K24:K30)</f>
        <v>279384.89999999997</v>
      </c>
      <c r="L23" s="17">
        <f aca="true" t="shared" si="10" ref="L23:L30">K23/I23*100</f>
        <v>111.25766182214376</v>
      </c>
      <c r="M23" s="17">
        <f>K23/J23*100</f>
        <v>121.96725390772507</v>
      </c>
      <c r="N23" s="10">
        <f>SUM(N24:N30)</f>
        <v>28269.69999999999</v>
      </c>
      <c r="O23" s="10">
        <f>SUM(O24:O30)</f>
        <v>50319.39999999999</v>
      </c>
    </row>
    <row r="24" spans="1:15" ht="43.5" customHeight="1">
      <c r="A24" s="5" t="s">
        <v>8</v>
      </c>
      <c r="B24" s="15">
        <v>18.3</v>
      </c>
      <c r="C24" s="21">
        <v>343.8</v>
      </c>
      <c r="D24" s="15">
        <v>28.6</v>
      </c>
      <c r="E24" s="20">
        <f t="shared" si="9"/>
        <v>156.28415300546447</v>
      </c>
      <c r="F24" s="20">
        <f t="shared" si="8"/>
        <v>8.318789994182664</v>
      </c>
      <c r="G24" s="12">
        <f>D24-B24</f>
        <v>10.3</v>
      </c>
      <c r="H24" s="12">
        <f t="shared" si="2"/>
        <v>-315.2</v>
      </c>
      <c r="I24" s="11">
        <v>7187.1</v>
      </c>
      <c r="J24" s="11">
        <f>'[1]июль сессия 2022 г.   '!J24+'[1]август сессия 2022 г.'!C24</f>
        <v>5062.8</v>
      </c>
      <c r="K24" s="19">
        <f>'[1]июль сессия 2022 г.   '!K24+'[1]август сессия 2022 г.'!D24</f>
        <v>5968.5</v>
      </c>
      <c r="L24" s="20">
        <f t="shared" si="10"/>
        <v>83.04462161372459</v>
      </c>
      <c r="M24" s="22">
        <f t="shared" si="0"/>
        <v>117.88931026309552</v>
      </c>
      <c r="N24" s="12">
        <f t="shared" si="4"/>
        <v>-1218.6000000000004</v>
      </c>
      <c r="O24" s="12">
        <f aca="true" t="shared" si="11" ref="O24:O32">K24-J24</f>
        <v>905.6999999999998</v>
      </c>
    </row>
    <row r="25" spans="1:15" ht="41.25" customHeight="1">
      <c r="A25" s="7" t="s">
        <v>9</v>
      </c>
      <c r="B25" s="19">
        <v>4431.6</v>
      </c>
      <c r="C25" s="19">
        <v>4905</v>
      </c>
      <c r="D25" s="11">
        <v>6243.2</v>
      </c>
      <c r="E25" s="20">
        <f t="shared" si="9"/>
        <v>140.87914071667115</v>
      </c>
      <c r="F25" s="20">
        <f t="shared" si="8"/>
        <v>127.28236493374108</v>
      </c>
      <c r="G25" s="12">
        <f>D25-B25</f>
        <v>1811.5999999999995</v>
      </c>
      <c r="H25" s="12">
        <f t="shared" si="2"/>
        <v>1338.1999999999998</v>
      </c>
      <c r="I25" s="11">
        <v>41908.9</v>
      </c>
      <c r="J25" s="11">
        <f>'[1]июль сессия 2022 г.   '!J25+'[1]август сессия 2022 г.'!C25</f>
        <v>44328.2</v>
      </c>
      <c r="K25" s="19">
        <f>'[1]июль сессия 2022 г.   '!K25+'[1]август сессия 2022 г.'!D25</f>
        <v>44559.1</v>
      </c>
      <c r="L25" s="20">
        <f t="shared" si="10"/>
        <v>106.32371644209225</v>
      </c>
      <c r="M25" s="20">
        <f>K25/J25*100</f>
        <v>100.52088738094487</v>
      </c>
      <c r="N25" s="12">
        <f t="shared" si="4"/>
        <v>2650.199999999997</v>
      </c>
      <c r="O25" s="12">
        <f t="shared" si="11"/>
        <v>230.90000000000146</v>
      </c>
    </row>
    <row r="26" spans="1:15" ht="25.5" customHeight="1">
      <c r="A26" s="4" t="s">
        <v>10</v>
      </c>
      <c r="B26" s="13">
        <v>6780.8</v>
      </c>
      <c r="C26" s="21">
        <v>5200</v>
      </c>
      <c r="D26" s="13">
        <v>12074.2</v>
      </c>
      <c r="E26" s="20">
        <f t="shared" si="9"/>
        <v>178.06453515809343</v>
      </c>
      <c r="F26" s="20">
        <f t="shared" si="8"/>
        <v>232.19615384615383</v>
      </c>
      <c r="G26" s="12">
        <f t="shared" si="7"/>
        <v>5293.400000000001</v>
      </c>
      <c r="H26" s="12">
        <f t="shared" si="2"/>
        <v>6874.200000000001</v>
      </c>
      <c r="I26" s="11">
        <v>81021.5</v>
      </c>
      <c r="J26" s="11">
        <f>'[1]июль сессия 2022 г.   '!J26+'[1]август сессия 2022 г.'!C26</f>
        <v>58600</v>
      </c>
      <c r="K26" s="19">
        <f>'[1]июль сессия 2022 г.   '!K26+'[1]август сессия 2022 г.'!D26</f>
        <v>78665.7</v>
      </c>
      <c r="L26" s="20">
        <f t="shared" si="10"/>
        <v>97.0923767148226</v>
      </c>
      <c r="M26" s="20">
        <f>K26/J26*100</f>
        <v>134.24180887372012</v>
      </c>
      <c r="N26" s="12">
        <f t="shared" si="4"/>
        <v>-2355.800000000003</v>
      </c>
      <c r="O26" s="12">
        <f t="shared" si="11"/>
        <v>20065.699999999997</v>
      </c>
    </row>
    <row r="27" spans="1:15" ht="27" customHeight="1">
      <c r="A27" s="29" t="s">
        <v>11</v>
      </c>
      <c r="B27" s="13">
        <v>7260.1</v>
      </c>
      <c r="C27" s="21">
        <v>4587.5</v>
      </c>
      <c r="D27" s="13">
        <v>2215.2</v>
      </c>
      <c r="E27" s="20">
        <f t="shared" si="9"/>
        <v>30.511976419057586</v>
      </c>
      <c r="F27" s="20">
        <f t="shared" si="8"/>
        <v>48.28773841961853</v>
      </c>
      <c r="G27" s="12">
        <f t="shared" si="7"/>
        <v>-5044.900000000001</v>
      </c>
      <c r="H27" s="12">
        <f t="shared" si="2"/>
        <v>-2372.3</v>
      </c>
      <c r="I27" s="11">
        <v>36282.1</v>
      </c>
      <c r="J27" s="11">
        <f>'[1]июль сессия 2022 г.   '!J27+'[1]август сессия 2022 г.'!C27</f>
        <v>40935.799999999996</v>
      </c>
      <c r="K27" s="19">
        <f>'[1]июль сессия 2022 г.   '!K27+'[1]август сессия 2022 г.'!D27</f>
        <v>59663.5</v>
      </c>
      <c r="L27" s="20">
        <f t="shared" si="10"/>
        <v>164.4433480972711</v>
      </c>
      <c r="M27" s="20">
        <f>K27/J27*100</f>
        <v>145.74895323897422</v>
      </c>
      <c r="N27" s="12">
        <f t="shared" si="4"/>
        <v>23381.4</v>
      </c>
      <c r="O27" s="12">
        <f t="shared" si="11"/>
        <v>18727.700000000004</v>
      </c>
    </row>
    <row r="28" spans="1:15" ht="25.5" customHeight="1">
      <c r="A28" s="4" t="s">
        <v>12</v>
      </c>
      <c r="B28" s="13">
        <v>2221.7</v>
      </c>
      <c r="C28" s="21">
        <v>2663.7</v>
      </c>
      <c r="D28" s="13">
        <v>-3475.8</v>
      </c>
      <c r="E28" s="20">
        <f t="shared" si="9"/>
        <v>-156.44776522482786</v>
      </c>
      <c r="F28" s="20">
        <f t="shared" si="8"/>
        <v>-130.48766753012728</v>
      </c>
      <c r="G28" s="12">
        <f t="shared" si="7"/>
        <v>-5697.5</v>
      </c>
      <c r="H28" s="12">
        <f t="shared" si="2"/>
        <v>-6139.5</v>
      </c>
      <c r="I28" s="11">
        <v>22531.9</v>
      </c>
      <c r="J28" s="11">
        <f>'[1]июль сессия 2022 г.   '!J28+'[1]август сессия 2022 г.'!C28</f>
        <v>22407.600000000002</v>
      </c>
      <c r="K28" s="19">
        <f>'[1]июль сессия 2022 г.   '!K28+'[1]август сессия 2022 г.'!D28</f>
        <v>18676.8</v>
      </c>
      <c r="L28" s="20">
        <f t="shared" si="10"/>
        <v>82.89047971986383</v>
      </c>
      <c r="M28" s="20">
        <f>K28/J28*100</f>
        <v>83.35029186525999</v>
      </c>
      <c r="N28" s="12">
        <f t="shared" si="4"/>
        <v>-3855.100000000002</v>
      </c>
      <c r="O28" s="12">
        <f t="shared" si="11"/>
        <v>-3730.800000000003</v>
      </c>
    </row>
    <row r="29" spans="1:15" ht="23.25" customHeight="1">
      <c r="A29" s="4" t="s">
        <v>13</v>
      </c>
      <c r="B29" s="21">
        <v>1390.6</v>
      </c>
      <c r="C29" s="21">
        <v>8724.2</v>
      </c>
      <c r="D29" s="21">
        <v>8439.7</v>
      </c>
      <c r="E29" s="20">
        <f t="shared" si="9"/>
        <v>606.9106860348052</v>
      </c>
      <c r="F29" s="20">
        <f t="shared" si="8"/>
        <v>96.73895600742762</v>
      </c>
      <c r="G29" s="12">
        <f>D29-B29</f>
        <v>7049.1</v>
      </c>
      <c r="H29" s="12">
        <f t="shared" si="2"/>
        <v>-284.5</v>
      </c>
      <c r="I29" s="11">
        <v>38297</v>
      </c>
      <c r="J29" s="11">
        <f>'[1]июль сессия 2022 г.   '!J29+'[1]август сессия 2022 г.'!C29</f>
        <v>36981.100000000006</v>
      </c>
      <c r="K29" s="19">
        <f>'[1]июль сессия 2022 г.   '!K29+'[1]август сессия 2022 г.'!D29</f>
        <v>50551.399999999994</v>
      </c>
      <c r="L29" s="20">
        <f t="shared" si="10"/>
        <v>131.9983288508238</v>
      </c>
      <c r="M29" s="20">
        <f>K29/J29*100</f>
        <v>136.6952308070879</v>
      </c>
      <c r="N29" s="12">
        <f t="shared" si="4"/>
        <v>12254.399999999994</v>
      </c>
      <c r="O29" s="12">
        <f t="shared" si="11"/>
        <v>13570.299999999988</v>
      </c>
    </row>
    <row r="30" spans="1:15" ht="25.5" customHeight="1">
      <c r="A30" s="30" t="s">
        <v>14</v>
      </c>
      <c r="B30" s="14">
        <v>2009.4</v>
      </c>
      <c r="C30" s="31">
        <v>3500</v>
      </c>
      <c r="D30" s="14">
        <v>2598.9</v>
      </c>
      <c r="E30" s="20">
        <f t="shared" si="9"/>
        <v>129.33711555688265</v>
      </c>
      <c r="F30" s="20">
        <f>D30/C30*100</f>
        <v>74.25428571428571</v>
      </c>
      <c r="G30" s="12">
        <f t="shared" si="7"/>
        <v>589.5</v>
      </c>
      <c r="H30" s="12">
        <f t="shared" si="2"/>
        <v>-901.0999999999999</v>
      </c>
      <c r="I30" s="11">
        <v>23886.7</v>
      </c>
      <c r="J30" s="11">
        <f>'[1]июль сессия 2022 г.   '!J30+'[1]август сессия 2022 г.'!C30</f>
        <v>20750</v>
      </c>
      <c r="K30" s="19">
        <f>'[1]июль сессия 2022 г.   '!K30+'[1]август сессия 2022 г.'!D30</f>
        <v>21299.9</v>
      </c>
      <c r="L30" s="20">
        <f t="shared" si="10"/>
        <v>89.17054260320597</v>
      </c>
      <c r="M30" s="22">
        <f t="shared" si="0"/>
        <v>102.65012048192771</v>
      </c>
      <c r="N30" s="12">
        <f t="shared" si="4"/>
        <v>-2586.7999999999993</v>
      </c>
      <c r="O30" s="12">
        <f t="shared" si="11"/>
        <v>549.9000000000015</v>
      </c>
    </row>
    <row r="31" spans="1:15" ht="30" customHeight="1" hidden="1">
      <c r="A31" s="8" t="s">
        <v>15</v>
      </c>
      <c r="B31" s="14">
        <v>0</v>
      </c>
      <c r="C31" s="14"/>
      <c r="D31" s="32"/>
      <c r="E31" s="33">
        <v>0</v>
      </c>
      <c r="F31" s="34">
        <v>0</v>
      </c>
      <c r="G31" s="35">
        <f t="shared" si="7"/>
        <v>0</v>
      </c>
      <c r="H31" s="36">
        <f t="shared" si="2"/>
        <v>0</v>
      </c>
      <c r="I31" s="14">
        <v>-0.1</v>
      </c>
      <c r="J31" s="11"/>
      <c r="K31" s="19">
        <f>'[1]июль сессия 2022 г.   '!K31+'[1]август сессия 2022 г.'!D31</f>
        <v>0</v>
      </c>
      <c r="L31" s="37">
        <v>0</v>
      </c>
      <c r="M31" s="38">
        <v>0</v>
      </c>
      <c r="N31" s="36">
        <f t="shared" si="4"/>
        <v>0.1</v>
      </c>
      <c r="O31" s="36">
        <f t="shared" si="11"/>
        <v>0</v>
      </c>
    </row>
    <row r="32" spans="1:15" ht="24.75" customHeight="1">
      <c r="A32" s="39" t="s">
        <v>16</v>
      </c>
      <c r="B32" s="40">
        <f>B7+B23+B31</f>
        <v>246703.9</v>
      </c>
      <c r="C32" s="40">
        <f>C7+C23+C31</f>
        <v>284376.5</v>
      </c>
      <c r="D32" s="40">
        <f>D7+D23+D31</f>
        <v>272393.60000000003</v>
      </c>
      <c r="E32" s="41">
        <f>D32/B32*100</f>
        <v>110.41317141723339</v>
      </c>
      <c r="F32" s="41">
        <f>D32/C32*100</f>
        <v>95.7862551933792</v>
      </c>
      <c r="G32" s="40">
        <f>D32-B32</f>
        <v>25689.70000000004</v>
      </c>
      <c r="H32" s="40">
        <f t="shared" si="2"/>
        <v>-11982.899999999965</v>
      </c>
      <c r="I32" s="40">
        <f>I7+I23</f>
        <v>1971805.3000000003</v>
      </c>
      <c r="J32" s="40">
        <f>J7+J23+J31</f>
        <v>2010500.8</v>
      </c>
      <c r="K32" s="40">
        <f>K7+K23+K31</f>
        <v>2234269</v>
      </c>
      <c r="L32" s="41">
        <f>K32/I32*100</f>
        <v>113.31083246403688</v>
      </c>
      <c r="M32" s="41">
        <f>K32/J32*100</f>
        <v>111.12997318876967</v>
      </c>
      <c r="N32" s="40">
        <f t="shared" si="4"/>
        <v>262463.6999999997</v>
      </c>
      <c r="O32" s="40">
        <f t="shared" si="11"/>
        <v>223768.19999999995</v>
      </c>
    </row>
    <row r="33" spans="1:18" ht="20.25">
      <c r="A33" s="50"/>
      <c r="B33" s="9"/>
      <c r="C33" s="42"/>
      <c r="D33" s="42"/>
      <c r="E33" s="51"/>
      <c r="F33" s="51"/>
      <c r="G33" s="52"/>
      <c r="H33" s="52"/>
      <c r="I33" s="44"/>
      <c r="J33" s="52"/>
      <c r="K33" s="52"/>
      <c r="L33" s="51"/>
      <c r="M33" s="51"/>
      <c r="N33" s="52"/>
      <c r="O33" s="52"/>
      <c r="P33" s="53"/>
      <c r="Q33" s="53"/>
      <c r="R33" s="53"/>
    </row>
    <row r="34" spans="1:18" ht="18.75">
      <c r="A34" s="54"/>
      <c r="B34" s="54"/>
      <c r="C34" s="9"/>
      <c r="D34" s="42"/>
      <c r="E34" s="9"/>
      <c r="F34" s="43"/>
      <c r="G34" s="43"/>
      <c r="H34" s="44"/>
      <c r="I34" s="44"/>
      <c r="J34" s="44"/>
      <c r="K34" s="45"/>
      <c r="L34" s="45"/>
      <c r="M34" s="46"/>
      <c r="N34" s="44"/>
      <c r="O34" s="55"/>
      <c r="P34" s="53"/>
      <c r="Q34" s="53"/>
      <c r="R34" s="53"/>
    </row>
    <row r="35" spans="1:18" ht="18.75">
      <c r="A35" s="54"/>
      <c r="B35" s="54"/>
      <c r="C35" s="9"/>
      <c r="D35" s="42"/>
      <c r="E35" s="47"/>
      <c r="F35" s="44"/>
      <c r="G35" s="44"/>
      <c r="H35" s="44"/>
      <c r="I35" s="44"/>
      <c r="J35" s="43"/>
      <c r="K35" s="48"/>
      <c r="L35" s="48"/>
      <c r="M35" s="49"/>
      <c r="N35" s="44"/>
      <c r="O35" s="55"/>
      <c r="P35" s="53"/>
      <c r="Q35" s="53"/>
      <c r="R35" s="53"/>
    </row>
    <row r="36" spans="1:18" ht="18.75">
      <c r="A36" s="54"/>
      <c r="B36" s="54"/>
      <c r="C36" s="54"/>
      <c r="D36" s="54"/>
      <c r="E36" s="54"/>
      <c r="F36" s="55"/>
      <c r="G36" s="55"/>
      <c r="H36" s="55"/>
      <c r="I36" s="55"/>
      <c r="J36" s="55"/>
      <c r="K36" s="56"/>
      <c r="L36" s="56"/>
      <c r="M36" s="56"/>
      <c r="N36" s="55"/>
      <c r="O36" s="55"/>
      <c r="P36" s="53"/>
      <c r="Q36" s="53"/>
      <c r="R36" s="53"/>
    </row>
    <row r="37" spans="1:18" ht="18.75">
      <c r="A37" s="57"/>
      <c r="B37" s="53"/>
      <c r="C37" s="53"/>
      <c r="D37" s="53"/>
      <c r="E37" s="53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3"/>
      <c r="Q37" s="53"/>
      <c r="R37" s="53"/>
    </row>
    <row r="38" spans="1:18" ht="18.75">
      <c r="A38" s="57"/>
      <c r="B38" s="53"/>
      <c r="C38" s="53"/>
      <c r="D38" s="53"/>
      <c r="E38" s="53"/>
      <c r="F38" s="55"/>
      <c r="G38" s="55"/>
      <c r="H38" s="55"/>
      <c r="I38" s="55"/>
      <c r="J38" s="55"/>
      <c r="K38" s="58"/>
      <c r="L38" s="55"/>
      <c r="M38" s="55"/>
      <c r="N38" s="55"/>
      <c r="O38" s="55"/>
      <c r="P38" s="53"/>
      <c r="Q38" s="53"/>
      <c r="R38" s="53"/>
    </row>
    <row r="39" spans="1:18" ht="12.75">
      <c r="A39" s="57"/>
      <c r="B39" s="53"/>
      <c r="C39" s="53"/>
      <c r="D39" s="53"/>
      <c r="E39" s="53"/>
      <c r="F39" s="59"/>
      <c r="G39" s="59"/>
      <c r="H39" s="59"/>
      <c r="I39" s="59"/>
      <c r="J39" s="60"/>
      <c r="K39" s="59"/>
      <c r="L39" s="59"/>
      <c r="M39" s="59"/>
      <c r="N39" s="59"/>
      <c r="O39" s="59"/>
      <c r="P39" s="53"/>
      <c r="Q39" s="53"/>
      <c r="R39" s="53"/>
    </row>
    <row r="40" spans="1:18" ht="12.75">
      <c r="A40" s="53"/>
      <c r="B40" s="53"/>
      <c r="C40" s="53"/>
      <c r="D40" s="53"/>
      <c r="E40" s="53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3"/>
      <c r="Q40" s="53"/>
      <c r="R40" s="53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kro4</cp:lastModifiedBy>
  <cp:lastPrinted>2019-08-12T07:09:08Z</cp:lastPrinted>
  <dcterms:created xsi:type="dcterms:W3CDTF">2011-03-03T12:02:30Z</dcterms:created>
  <dcterms:modified xsi:type="dcterms:W3CDTF">2022-09-13T08:11:59Z</dcterms:modified>
  <cp:category/>
  <cp:version/>
  <cp:contentType/>
  <cp:contentStatus/>
</cp:coreProperties>
</file>