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ноябрь" sheetId="1" r:id="rId1"/>
    <sheet name="Лист1" sheetId="2" r:id="rId2"/>
  </sheets>
  <externalReferences>
    <externalReference r:id="rId3"/>
  </externalReferences>
  <calcPr calcId="125725" calcOnSave="0"/>
</workbook>
</file>

<file path=xl/calcChain.xml><?xml version="1.0" encoding="utf-8"?>
<calcChain xmlns="http://schemas.openxmlformats.org/spreadsheetml/2006/main">
  <c r="K31" i="1"/>
  <c r="N31" s="1"/>
  <c r="H31"/>
  <c r="G31"/>
  <c r="N30"/>
  <c r="L30"/>
  <c r="J30"/>
  <c r="O30" s="1"/>
  <c r="H30"/>
  <c r="G30"/>
  <c r="F30"/>
  <c r="E30"/>
  <c r="N29"/>
  <c r="L29"/>
  <c r="J29"/>
  <c r="O29" s="1"/>
  <c r="H29"/>
  <c r="G29"/>
  <c r="F29"/>
  <c r="E29"/>
  <c r="N28"/>
  <c r="L28"/>
  <c r="J28"/>
  <c r="O28" s="1"/>
  <c r="H28"/>
  <c r="G28"/>
  <c r="F28"/>
  <c r="E28"/>
  <c r="J27"/>
  <c r="O27" s="1"/>
  <c r="I27"/>
  <c r="N27" s="1"/>
  <c r="H27"/>
  <c r="G27"/>
  <c r="F27"/>
  <c r="E27"/>
  <c r="J26"/>
  <c r="O26" s="1"/>
  <c r="I26"/>
  <c r="N26" s="1"/>
  <c r="H26"/>
  <c r="G26"/>
  <c r="F26"/>
  <c r="E26"/>
  <c r="N25"/>
  <c r="L25"/>
  <c r="J25"/>
  <c r="O25" s="1"/>
  <c r="H25"/>
  <c r="G25"/>
  <c r="F25"/>
  <c r="E25"/>
  <c r="J24"/>
  <c r="O24" s="1"/>
  <c r="O23" s="1"/>
  <c r="I24"/>
  <c r="N24" s="1"/>
  <c r="N23" s="1"/>
  <c r="H24"/>
  <c r="G24"/>
  <c r="F24"/>
  <c r="E24"/>
  <c r="K23"/>
  <c r="M23" s="1"/>
  <c r="J23"/>
  <c r="I23"/>
  <c r="H23"/>
  <c r="G23"/>
  <c r="D23"/>
  <c r="E23" s="1"/>
  <c r="C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J16"/>
  <c r="O16" s="1"/>
  <c r="I16"/>
  <c r="N16" s="1"/>
  <c r="H16"/>
  <c r="G16"/>
  <c r="F16"/>
  <c r="E16"/>
  <c r="J15"/>
  <c r="O15" s="1"/>
  <c r="I15"/>
  <c r="N15" s="1"/>
  <c r="H15"/>
  <c r="G15"/>
  <c r="F15"/>
  <c r="E15"/>
  <c r="J14"/>
  <c r="O14" s="1"/>
  <c r="I14"/>
  <c r="N14" s="1"/>
  <c r="H14"/>
  <c r="G14"/>
  <c r="F14"/>
  <c r="E14"/>
  <c r="J13"/>
  <c r="O13" s="1"/>
  <c r="I13"/>
  <c r="N13" s="1"/>
  <c r="H13"/>
  <c r="G13"/>
  <c r="F13"/>
  <c r="E13"/>
  <c r="N12"/>
  <c r="L12"/>
  <c r="J12"/>
  <c r="O12" s="1"/>
  <c r="H12"/>
  <c r="G12"/>
  <c r="F12"/>
  <c r="J11"/>
  <c r="O11" s="1"/>
  <c r="I11"/>
  <c r="N11" s="1"/>
  <c r="H11"/>
  <c r="G11"/>
  <c r="F11"/>
  <c r="E11"/>
  <c r="J10"/>
  <c r="O10" s="1"/>
  <c r="I10"/>
  <c r="N10" s="1"/>
  <c r="H10"/>
  <c r="G10"/>
  <c r="F10"/>
  <c r="E10"/>
  <c r="J9"/>
  <c r="O9" s="1"/>
  <c r="I9"/>
  <c r="N9" s="1"/>
  <c r="H9"/>
  <c r="G9"/>
  <c r="N8"/>
  <c r="L8"/>
  <c r="J8"/>
  <c r="O8" s="1"/>
  <c r="H8"/>
  <c r="G8"/>
  <c r="F8"/>
  <c r="E8"/>
  <c r="K7"/>
  <c r="K32" s="1"/>
  <c r="J7"/>
  <c r="J32" s="1"/>
  <c r="I7"/>
  <c r="I32" s="1"/>
  <c r="G7"/>
  <c r="E7"/>
  <c r="D7"/>
  <c r="D32" s="1"/>
  <c r="C7"/>
  <c r="C32" s="1"/>
  <c r="B7"/>
  <c r="B32" s="1"/>
  <c r="H32" l="1"/>
  <c r="F32"/>
  <c r="G32"/>
  <c r="E32"/>
  <c r="N32"/>
  <c r="L32"/>
  <c r="O32"/>
  <c r="M32"/>
  <c r="M7"/>
  <c r="O7"/>
  <c r="L9"/>
  <c r="L10"/>
  <c r="L11"/>
  <c r="L13"/>
  <c r="L14"/>
  <c r="L15"/>
  <c r="L16"/>
  <c r="F7"/>
  <c r="H7"/>
  <c r="L7"/>
  <c r="N7"/>
  <c r="M8"/>
  <c r="M9"/>
  <c r="M10"/>
  <c r="M11"/>
  <c r="M12"/>
  <c r="M13"/>
  <c r="M14"/>
  <c r="M15"/>
  <c r="M16"/>
  <c r="F23"/>
  <c r="L23"/>
  <c r="L24"/>
  <c r="M25"/>
  <c r="M26"/>
  <c r="M27"/>
  <c r="M29"/>
  <c r="O31"/>
  <c r="M24"/>
  <c r="L26"/>
  <c r="L27"/>
  <c r="M28"/>
  <c r="M30"/>
</calcChain>
</file>

<file path=xl/sharedStrings.xml><?xml version="1.0" encoding="utf-8"?>
<sst xmlns="http://schemas.openxmlformats.org/spreadsheetml/2006/main" count="50" uniqueCount="39">
  <si>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</si>
  <si>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</si>
  <si>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</si>
  <si>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</si>
  <si>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</si>
  <si>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</si>
  <si>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</si>
  <si>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</si>
  <si>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</si>
  <si>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</si>
  <si>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</si>
  <si>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</si>
  <si>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</si>
  <si>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</si>
  <si>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</si>
  <si>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</si>
  <si>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</si>
  <si>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</si>
  <si>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</si>
  <si>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</si>
  <si>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</si>
  <si>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</si>
  <si>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</si>
  <si>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</si>
  <si>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</si>
  <si>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</si>
  <si>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</si>
  <si>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за ноябрь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</si>
  <si>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</si>
  <si>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</si>
  <si>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</si>
  <si>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</si>
  <si>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</si>
  <si>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</si>
  <si>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</si>
  <si>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на 01.12.2022 года.</t>
  </si>
  <si>
    <t>на 01.12.2022 год</t>
  </si>
  <si>
    <t>Факт 2021 г.</t>
  </si>
  <si>
    <t>к 2021 году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</si>
</sst>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2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sz val="14"/>
      <color theme="0"/>
      <name val="Times New Roman"/>
      <family val="1"/>
      <charset val="204"/>
    </font>
    <font>
      <b/>
      <sz val="14"/>
      <name val="Arial Cyr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7" fillId="0" borderId="0" xfId="0" applyFont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1" fillId="2" borderId="7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164" fontId="1" fillId="2" borderId="8" xfId="0" applyNumberFormat="1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0" fontId="5" fillId="6" borderId="1" xfId="0" applyFont="1" applyFill="1" applyBorder="1"/>
    <xf numFmtId="165" fontId="6" fillId="0" borderId="1" xfId="0" applyNumberFormat="1" applyFont="1" applyFill="1" applyBorder="1"/>
    <xf numFmtId="0" fontId="5" fillId="6" borderId="5" xfId="0" applyFont="1" applyFill="1" applyBorder="1"/>
    <xf numFmtId="0" fontId="3" fillId="0" borderId="5" xfId="0" applyFont="1" applyBorder="1"/>
    <xf numFmtId="1" fontId="3" fillId="3" borderId="11" xfId="0" applyNumberFormat="1" applyFont="1" applyFill="1" applyBorder="1"/>
    <xf numFmtId="1" fontId="3" fillId="3" borderId="5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164" fontId="3" fillId="3" borderId="5" xfId="0" applyNumberFormat="1" applyFont="1" applyFill="1" applyBorder="1"/>
    <xf numFmtId="0" fontId="4" fillId="5" borderId="1" xfId="0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9" fillId="0" borderId="0" xfId="0" applyFont="1" applyFill="1" applyBorder="1"/>
    <xf numFmtId="165" fontId="1" fillId="0" borderId="0" xfId="0" applyNumberFormat="1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0" fontId="4" fillId="0" borderId="5" xfId="0" applyFont="1" applyBorder="1" applyAlignment="1">
      <alignment horizontal="center" wrapText="1"/>
    </xf>
    <xf numFmtId="165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165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6" fillId="0" borderId="12" xfId="0" applyNumberFormat="1" applyFont="1" applyFill="1" applyBorder="1"/>
    <xf numFmtId="164" fontId="1" fillId="0" borderId="0" xfId="0" applyNumberFormat="1" applyFont="1" applyFill="1" applyBorder="1"/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165" fontId="3" fillId="0" borderId="0" xfId="0" applyNumberFormat="1" applyFont="1" applyFill="1"/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2%20&#1075;&#1086;&#1076;/&#1072;&#1085;&#1072;&#1083;&#1080;&#1079;%20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юль сес без продаж 2022"/>
      <sheetName val="24.08.2022"/>
      <sheetName val="октябрь МФ 2022 г.  "/>
      <sheetName val="ноябрь МФ 2022 г.  "/>
      <sheetName val="декабрь сессия 2022 г.   "/>
      <sheetName val="ноябрь сессия 2022 г.  "/>
      <sheetName val="октябрь сессия 2022 г.  "/>
      <sheetName val="сентябрь сессия 2022 г. "/>
      <sheetName val="август сессия 2022 г."/>
      <sheetName val="июль сессия 2022 г.   "/>
      <sheetName val="июнь сессия 2022 г.   "/>
      <sheetName val="июнь табл сессия 2022 г.  "/>
      <sheetName val="май сессия 2022 г.  "/>
      <sheetName val="апрель сес без продаж 2022 г.  "/>
      <sheetName val="апрель сессия 2022 г.  "/>
      <sheetName val="март сессия 2022 г. "/>
      <sheetName val="февраль сессия 2022 г. (без про"/>
      <sheetName val="февраль сессия 2022 г. "/>
      <sheetName val="январь сессия 2022 г."/>
      <sheetName val="июль МФ 2022"/>
      <sheetName val="июнь МФ 2022 г."/>
      <sheetName val="май  МФ 2022 г.   "/>
      <sheetName val="апрель МФ 2022 г.  "/>
      <sheetName val="март МФ 2022 г.  "/>
      <sheetName val="февраль МФ 2022 г.  "/>
      <sheetName val="январь МФ 2022 г.  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195427.3</v>
          </cell>
        </row>
        <row r="9">
          <cell r="B9">
            <v>518.79999999999995</v>
          </cell>
          <cell r="C9">
            <v>0</v>
          </cell>
        </row>
        <row r="10">
          <cell r="B10">
            <v>3262.5</v>
          </cell>
          <cell r="C10">
            <v>3487.6</v>
          </cell>
        </row>
        <row r="11">
          <cell r="B11">
            <v>5824.9</v>
          </cell>
          <cell r="C11">
            <v>7695.4</v>
          </cell>
        </row>
        <row r="12">
          <cell r="C12">
            <v>18.600000000000001</v>
          </cell>
        </row>
        <row r="13">
          <cell r="B13">
            <v>3135.2</v>
          </cell>
          <cell r="C13">
            <v>6603.3</v>
          </cell>
        </row>
        <row r="14">
          <cell r="B14">
            <v>42376.800000000003</v>
          </cell>
          <cell r="C14">
            <v>39577.1</v>
          </cell>
        </row>
        <row r="15">
          <cell r="B15">
            <v>40554.5</v>
          </cell>
          <cell r="C15">
            <v>45500</v>
          </cell>
        </row>
        <row r="16">
          <cell r="B16">
            <v>4700.1000000000004</v>
          </cell>
          <cell r="C16">
            <v>5011.5</v>
          </cell>
        </row>
        <row r="24">
          <cell r="B24">
            <v>177.9</v>
          </cell>
          <cell r="C24">
            <v>277.2</v>
          </cell>
        </row>
        <row r="25">
          <cell r="C25">
            <v>6075</v>
          </cell>
        </row>
        <row r="26">
          <cell r="B26">
            <v>14294.7</v>
          </cell>
          <cell r="C26">
            <v>12000</v>
          </cell>
        </row>
        <row r="27">
          <cell r="B27">
            <v>2451.3000000000002</v>
          </cell>
          <cell r="C27">
            <v>3537.5</v>
          </cell>
        </row>
        <row r="28">
          <cell r="C28">
            <v>2412.5</v>
          </cell>
        </row>
        <row r="29">
          <cell r="C29">
            <v>5443.1</v>
          </cell>
        </row>
        <row r="30">
          <cell r="C30">
            <v>3700</v>
          </cell>
        </row>
      </sheetData>
      <sheetData sheetId="6">
        <row r="8">
          <cell r="J8">
            <v>1603538.4</v>
          </cell>
        </row>
        <row r="9">
          <cell r="I9">
            <v>49168.7</v>
          </cell>
          <cell r="J9">
            <v>2500</v>
          </cell>
        </row>
        <row r="10">
          <cell r="I10">
            <v>28818.3</v>
          </cell>
          <cell r="J10">
            <v>32331.4</v>
          </cell>
        </row>
        <row r="11">
          <cell r="I11">
            <v>158301.6</v>
          </cell>
          <cell r="J11">
            <v>172137.7</v>
          </cell>
        </row>
        <row r="12">
          <cell r="J12">
            <v>2365.4</v>
          </cell>
        </row>
        <row r="13">
          <cell r="I13">
            <v>49182.8</v>
          </cell>
          <cell r="J13">
            <v>66260</v>
          </cell>
        </row>
        <row r="14">
          <cell r="I14">
            <v>39992.6</v>
          </cell>
          <cell r="J14">
            <v>47019.1</v>
          </cell>
        </row>
        <row r="15">
          <cell r="I15">
            <v>373685.2</v>
          </cell>
          <cell r="J15">
            <v>394590</v>
          </cell>
        </row>
        <row r="16">
          <cell r="I16">
            <v>43647.199999999997</v>
          </cell>
          <cell r="J16">
            <v>43287.1</v>
          </cell>
        </row>
        <row r="24">
          <cell r="I24">
            <v>8477.2999999999993</v>
          </cell>
          <cell r="J24">
            <v>5640.3</v>
          </cell>
        </row>
        <row r="25">
          <cell r="J25">
            <v>55074.400000000001</v>
          </cell>
        </row>
        <row r="26">
          <cell r="I26">
            <v>109109.8</v>
          </cell>
          <cell r="J26">
            <v>79900</v>
          </cell>
        </row>
        <row r="27">
          <cell r="I27">
            <v>42367.3</v>
          </cell>
          <cell r="J27">
            <v>49077.8</v>
          </cell>
        </row>
        <row r="28">
          <cell r="J28">
            <v>25879.8</v>
          </cell>
        </row>
        <row r="29">
          <cell r="J29">
            <v>48401.3</v>
          </cell>
        </row>
        <row r="30">
          <cell r="J30">
            <v>29250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="70" zoomScaleNormal="70" workbookViewId="0">
      <selection activeCell="O40" sqref="O40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6.88671875" customWidth="1"/>
    <col min="12" max="12" width="9.6640625" customWidth="1"/>
    <col min="13" max="13" width="10.6640625" customWidth="1"/>
    <col min="14" max="14" width="17.6640625" customWidth="1"/>
    <col min="15" max="15" width="18.554687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7.6640625" customWidth="1"/>
    <col min="271" max="271" width="18.5546875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7.6640625" customWidth="1"/>
    <col min="527" max="527" width="18.5546875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7.6640625" customWidth="1"/>
    <col min="783" max="783" width="18.5546875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7.6640625" customWidth="1"/>
    <col min="1039" max="1039" width="18.5546875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7.6640625" customWidth="1"/>
    <col min="1295" max="1295" width="18.5546875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7.6640625" customWidth="1"/>
    <col min="1551" max="1551" width="18.5546875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7.6640625" customWidth="1"/>
    <col min="1807" max="1807" width="18.5546875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7.6640625" customWidth="1"/>
    <col min="2063" max="2063" width="18.5546875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7.6640625" customWidth="1"/>
    <col min="2319" max="2319" width="18.5546875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7.6640625" customWidth="1"/>
    <col min="2575" max="2575" width="18.5546875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7.6640625" customWidth="1"/>
    <col min="2831" max="2831" width="18.5546875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7.6640625" customWidth="1"/>
    <col min="3087" max="3087" width="18.5546875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7.6640625" customWidth="1"/>
    <col min="3343" max="3343" width="18.5546875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7.6640625" customWidth="1"/>
    <col min="3599" max="3599" width="18.5546875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7.6640625" customWidth="1"/>
    <col min="3855" max="3855" width="18.5546875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7.6640625" customWidth="1"/>
    <col min="4111" max="4111" width="18.5546875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7.6640625" customWidth="1"/>
    <col min="4367" max="4367" width="18.5546875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7.6640625" customWidth="1"/>
    <col min="4623" max="4623" width="18.5546875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7.6640625" customWidth="1"/>
    <col min="4879" max="4879" width="18.5546875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7.6640625" customWidth="1"/>
    <col min="5135" max="5135" width="18.5546875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7.6640625" customWidth="1"/>
    <col min="5391" max="5391" width="18.5546875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7.6640625" customWidth="1"/>
    <col min="5647" max="5647" width="18.5546875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7.6640625" customWidth="1"/>
    <col min="5903" max="5903" width="18.5546875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7.6640625" customWidth="1"/>
    <col min="6159" max="6159" width="18.5546875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7.6640625" customWidth="1"/>
    <col min="6415" max="6415" width="18.5546875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7.6640625" customWidth="1"/>
    <col min="6671" max="6671" width="18.5546875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7.6640625" customWidth="1"/>
    <col min="6927" max="6927" width="18.5546875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7.6640625" customWidth="1"/>
    <col min="7183" max="7183" width="18.5546875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7.6640625" customWidth="1"/>
    <col min="7439" max="7439" width="18.5546875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7.6640625" customWidth="1"/>
    <col min="7695" max="7695" width="18.5546875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7.6640625" customWidth="1"/>
    <col min="7951" max="7951" width="18.5546875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7.6640625" customWidth="1"/>
    <col min="8207" max="8207" width="18.5546875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7.6640625" customWidth="1"/>
    <col min="8463" max="8463" width="18.5546875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7.6640625" customWidth="1"/>
    <col min="8719" max="8719" width="18.5546875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7.6640625" customWidth="1"/>
    <col min="8975" max="8975" width="18.5546875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7.6640625" customWidth="1"/>
    <col min="9231" max="9231" width="18.5546875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7.6640625" customWidth="1"/>
    <col min="9487" max="9487" width="18.5546875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7.6640625" customWidth="1"/>
    <col min="9743" max="9743" width="18.5546875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7.6640625" customWidth="1"/>
    <col min="9999" max="9999" width="18.5546875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7.6640625" customWidth="1"/>
    <col min="10255" max="10255" width="18.5546875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7.6640625" customWidth="1"/>
    <col min="10511" max="10511" width="18.5546875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7.6640625" customWidth="1"/>
    <col min="10767" max="10767" width="18.5546875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7.6640625" customWidth="1"/>
    <col min="11023" max="11023" width="18.5546875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7.6640625" customWidth="1"/>
    <col min="11279" max="11279" width="18.5546875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7.6640625" customWidth="1"/>
    <col min="11535" max="11535" width="18.5546875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7.6640625" customWidth="1"/>
    <col min="11791" max="11791" width="18.5546875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7.6640625" customWidth="1"/>
    <col min="12047" max="12047" width="18.5546875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7.6640625" customWidth="1"/>
    <col min="12303" max="12303" width="18.5546875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7.6640625" customWidth="1"/>
    <col min="12559" max="12559" width="18.5546875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7.6640625" customWidth="1"/>
    <col min="12815" max="12815" width="18.5546875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7.6640625" customWidth="1"/>
    <col min="13071" max="13071" width="18.5546875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7.6640625" customWidth="1"/>
    <col min="13327" max="13327" width="18.5546875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7.6640625" customWidth="1"/>
    <col min="13583" max="13583" width="18.5546875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7.6640625" customWidth="1"/>
    <col min="13839" max="13839" width="18.5546875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7.6640625" customWidth="1"/>
    <col min="14095" max="14095" width="18.5546875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7.6640625" customWidth="1"/>
    <col min="14351" max="14351" width="18.5546875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7.6640625" customWidth="1"/>
    <col min="14607" max="14607" width="18.5546875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7.6640625" customWidth="1"/>
    <col min="14863" max="14863" width="18.5546875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7.6640625" customWidth="1"/>
    <col min="15119" max="15119" width="18.5546875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7.6640625" customWidth="1"/>
    <col min="15375" max="15375" width="18.5546875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7.6640625" customWidth="1"/>
    <col min="15631" max="15631" width="18.5546875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7.6640625" customWidth="1"/>
    <col min="15887" max="15887" width="18.5546875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7.6640625" customWidth="1"/>
    <col min="16143" max="16143" width="18.5546875" customWidth="1"/>
    <col min="16147" max="16147" width="9.6640625" bestFit="1" customWidth="1"/>
  </cols>
  <sheetData>
    <row r="1" spans="1:19" ht="20.399999999999999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9" ht="20.399999999999999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49" t="s">
        <v>27</v>
      </c>
      <c r="C4" s="50"/>
      <c r="D4" s="50"/>
      <c r="E4" s="50"/>
      <c r="F4" s="50"/>
      <c r="G4" s="50"/>
      <c r="H4" s="51"/>
      <c r="I4" s="49" t="s">
        <v>36</v>
      </c>
      <c r="J4" s="50"/>
      <c r="K4" s="50"/>
      <c r="L4" s="50"/>
      <c r="M4" s="50"/>
      <c r="N4" s="50"/>
      <c r="O4" s="51"/>
    </row>
    <row r="5" spans="1:19" ht="17.399999999999999">
      <c r="A5" s="52"/>
      <c r="B5" s="53" t="s">
        <v>37</v>
      </c>
      <c r="C5" s="52" t="s">
        <v>3</v>
      </c>
      <c r="D5" s="52" t="s">
        <v>4</v>
      </c>
      <c r="E5" s="55" t="s">
        <v>5</v>
      </c>
      <c r="F5" s="56"/>
      <c r="G5" s="55" t="s">
        <v>6</v>
      </c>
      <c r="H5" s="56"/>
      <c r="I5" s="57" t="s">
        <v>37</v>
      </c>
      <c r="J5" s="52" t="s">
        <v>3</v>
      </c>
      <c r="K5" s="52" t="s">
        <v>4</v>
      </c>
      <c r="L5" s="55" t="s">
        <v>5</v>
      </c>
      <c r="M5" s="56"/>
      <c r="N5" s="55" t="s">
        <v>6</v>
      </c>
      <c r="O5" s="56"/>
    </row>
    <row r="6" spans="1:19" ht="38.25" customHeight="1" thickBot="1">
      <c r="A6" s="52"/>
      <c r="B6" s="53"/>
      <c r="C6" s="54"/>
      <c r="D6" s="54"/>
      <c r="E6" s="46" t="s">
        <v>38</v>
      </c>
      <c r="F6" s="46" t="s">
        <v>7</v>
      </c>
      <c r="G6" s="46" t="s">
        <v>38</v>
      </c>
      <c r="H6" s="19" t="s">
        <v>7</v>
      </c>
      <c r="I6" s="58"/>
      <c r="J6" s="54"/>
      <c r="K6" s="54"/>
      <c r="L6" s="46" t="s">
        <v>38</v>
      </c>
      <c r="M6" s="46" t="s">
        <v>7</v>
      </c>
      <c r="N6" s="46" t="s">
        <v>38</v>
      </c>
      <c r="O6" s="19" t="s">
        <v>7</v>
      </c>
    </row>
    <row r="7" spans="1:19" ht="32.25" customHeight="1" thickBot="1">
      <c r="A7" s="3" t="s">
        <v>8</v>
      </c>
      <c r="B7" s="11">
        <f>SUM(B8:B17)</f>
        <v>266441.59999999998</v>
      </c>
      <c r="C7" s="11">
        <f>SUM(C8:C17)</f>
        <v>303320.8</v>
      </c>
      <c r="D7" s="11">
        <f>SUM(D8:D16)</f>
        <v>308304.60000000003</v>
      </c>
      <c r="E7" s="20">
        <f>D7/B7*100</f>
        <v>115.71188583164194</v>
      </c>
      <c r="F7" s="20">
        <f>D7/C7*100</f>
        <v>101.64307887886359</v>
      </c>
      <c r="G7" s="11">
        <f>D7-B7</f>
        <v>41863.000000000058</v>
      </c>
      <c r="H7" s="11">
        <f>D7-C7</f>
        <v>4983.8000000000466</v>
      </c>
      <c r="I7" s="11">
        <f>SUM(I8:I17)</f>
        <v>2493375.5</v>
      </c>
      <c r="J7" s="11">
        <f>SUM(J8:J17)</f>
        <v>2667349.9000000004</v>
      </c>
      <c r="K7" s="11">
        <f>SUM(K8:K17)</f>
        <v>2843097.6</v>
      </c>
      <c r="L7" s="20">
        <f>K7/I7*100</f>
        <v>114.02605022789388</v>
      </c>
      <c r="M7" s="20">
        <f>K7/J7*100</f>
        <v>106.58885060411458</v>
      </c>
      <c r="N7" s="11">
        <f>K7-I7</f>
        <v>349722.10000000009</v>
      </c>
      <c r="O7" s="11">
        <f>K7-J7</f>
        <v>175747.69999999972</v>
      </c>
      <c r="Q7" s="21"/>
    </row>
    <row r="8" spans="1:19" ht="24.75" customHeight="1">
      <c r="A8" s="4" t="s">
        <v>24</v>
      </c>
      <c r="B8" s="12">
        <v>166069.1</v>
      </c>
      <c r="C8" s="59">
        <v>195427.3</v>
      </c>
      <c r="D8" s="12">
        <v>199378.8</v>
      </c>
      <c r="E8" s="22">
        <f>D8/B8*100</f>
        <v>120.05773500308004</v>
      </c>
      <c r="F8" s="22">
        <f>D8/C8*100</f>
        <v>102.0219795289604</v>
      </c>
      <c r="G8" s="13">
        <f>D8-B8</f>
        <v>33309.699999999983</v>
      </c>
      <c r="H8" s="13">
        <f>D8-C8</f>
        <v>3951.5</v>
      </c>
      <c r="I8" s="12">
        <v>1645693.7</v>
      </c>
      <c r="J8" s="12">
        <f>'[1]октябрь сессия 2022 г.  '!J8+'[1]ноябрь сессия 2022 г.  '!C8</f>
        <v>1798965.7</v>
      </c>
      <c r="K8" s="12">
        <v>1908637.8</v>
      </c>
      <c r="L8" s="22">
        <f>K8/I8*100</f>
        <v>115.97770593640846</v>
      </c>
      <c r="M8" s="22">
        <f t="shared" ref="M8:M30" si="0">K8/J8*100</f>
        <v>106.09639750218696</v>
      </c>
      <c r="N8" s="13">
        <f>K8-I8</f>
        <v>262944.10000000009</v>
      </c>
      <c r="O8" s="13">
        <f>K8-J8</f>
        <v>109672.10000000009</v>
      </c>
    </row>
    <row r="9" spans="1:19" ht="30.75" customHeight="1">
      <c r="A9" s="5" t="s">
        <v>25</v>
      </c>
      <c r="B9" s="14">
        <v>518.79999999999995</v>
      </c>
      <c r="C9" s="30">
        <v>0</v>
      </c>
      <c r="D9" s="14">
        <v>-29.1</v>
      </c>
      <c r="E9" s="22">
        <v>0</v>
      </c>
      <c r="F9" s="22">
        <v>0</v>
      </c>
      <c r="G9" s="13">
        <f>D9-B9</f>
        <v>-547.9</v>
      </c>
      <c r="H9" s="13">
        <f t="shared" ref="H9:H32" si="1">D9-C9</f>
        <v>-29.1</v>
      </c>
      <c r="I9" s="12">
        <f>'[1]октябрь сессия 2022 г.  '!I9+'[1]ноябрь сессия 2022 г.  '!B9</f>
        <v>49687.5</v>
      </c>
      <c r="J9" s="12">
        <f>'[1]октябрь сессия 2022 г.  '!J9+'[1]ноябрь сессия 2022 г.  '!C9</f>
        <v>2500</v>
      </c>
      <c r="K9" s="12">
        <v>1522.4</v>
      </c>
      <c r="L9" s="22">
        <f t="shared" ref="L9:L16" si="2">K9/I9*100</f>
        <v>3.0639496855345913</v>
      </c>
      <c r="M9" s="23">
        <f t="shared" si="0"/>
        <v>60.896000000000008</v>
      </c>
      <c r="N9" s="13">
        <f t="shared" ref="N9:N32" si="3">K9-I9</f>
        <v>-48165.1</v>
      </c>
      <c r="O9" s="13">
        <f t="shared" ref="O9:O16" si="4">K9-J9</f>
        <v>-977.59999999999991</v>
      </c>
      <c r="S9" s="17"/>
    </row>
    <row r="10" spans="1:19" ht="29.25" customHeight="1">
      <c r="A10" s="5" t="s">
        <v>26</v>
      </c>
      <c r="B10" s="14">
        <v>3262.5</v>
      </c>
      <c r="C10" s="30">
        <v>3487.6</v>
      </c>
      <c r="D10" s="14">
        <v>3734.7</v>
      </c>
      <c r="E10" s="22">
        <f t="shared" ref="E10:E16" si="5">D10/B10*100</f>
        <v>114.47356321839079</v>
      </c>
      <c r="F10" s="22">
        <f t="shared" ref="F10:F16" si="6">D10/C10*100</f>
        <v>107.08510150246589</v>
      </c>
      <c r="G10" s="13">
        <f t="shared" ref="G10:G31" si="7">D10-B10</f>
        <v>472.19999999999982</v>
      </c>
      <c r="H10" s="13">
        <f t="shared" si="1"/>
        <v>247.09999999999991</v>
      </c>
      <c r="I10" s="12">
        <f>'[1]октябрь сессия 2022 г.  '!I10+'[1]ноябрь сессия 2022 г.  '!B10</f>
        <v>32080.799999999999</v>
      </c>
      <c r="J10" s="12">
        <f>'[1]октябрь сессия 2022 г.  '!J10+'[1]ноябрь сессия 2022 г.  '!C10</f>
        <v>35819</v>
      </c>
      <c r="K10" s="12">
        <v>41564.1</v>
      </c>
      <c r="L10" s="22">
        <f t="shared" si="2"/>
        <v>129.56067180369567</v>
      </c>
      <c r="M10" s="23">
        <f t="shared" si="0"/>
        <v>116.0392529104665</v>
      </c>
      <c r="N10" s="13">
        <f t="shared" si="3"/>
        <v>9483.2999999999993</v>
      </c>
      <c r="O10" s="13">
        <f t="shared" si="4"/>
        <v>5745.0999999999985</v>
      </c>
    </row>
    <row r="11" spans="1:19" ht="41.25" customHeight="1">
      <c r="A11" s="6" t="s">
        <v>28</v>
      </c>
      <c r="B11" s="14">
        <v>5824.9</v>
      </c>
      <c r="C11" s="30">
        <v>7695.4</v>
      </c>
      <c r="D11" s="14">
        <v>7740.2</v>
      </c>
      <c r="E11" s="22">
        <f t="shared" si="5"/>
        <v>132.88125118027779</v>
      </c>
      <c r="F11" s="22">
        <f t="shared" si="6"/>
        <v>100.58216596928035</v>
      </c>
      <c r="G11" s="13">
        <f t="shared" si="7"/>
        <v>1915.3000000000002</v>
      </c>
      <c r="H11" s="13">
        <f t="shared" si="1"/>
        <v>44.800000000000182</v>
      </c>
      <c r="I11" s="12">
        <f>'[1]октябрь сессия 2022 г.  '!I11+'[1]ноябрь сессия 2022 г.  '!B11</f>
        <v>164126.5</v>
      </c>
      <c r="J11" s="12">
        <f>'[1]октябрь сессия 2022 г.  '!J11+'[1]ноябрь сессия 2022 г.  '!C11</f>
        <v>179833.1</v>
      </c>
      <c r="K11" s="12">
        <v>204266.5</v>
      </c>
      <c r="L11" s="22">
        <f t="shared" si="2"/>
        <v>124.45674525442266</v>
      </c>
      <c r="M11" s="23">
        <f t="shared" si="0"/>
        <v>113.5867090096317</v>
      </c>
      <c r="N11" s="13">
        <f t="shared" si="3"/>
        <v>40140</v>
      </c>
      <c r="O11" s="13">
        <f t="shared" si="4"/>
        <v>24433.399999999994</v>
      </c>
    </row>
    <row r="12" spans="1:19" ht="27.75" customHeight="1">
      <c r="A12" s="5" t="s">
        <v>29</v>
      </c>
      <c r="B12" s="14">
        <v>-0.3</v>
      </c>
      <c r="C12" s="30">
        <v>18.600000000000001</v>
      </c>
      <c r="D12" s="14">
        <v>6</v>
      </c>
      <c r="E12" s="22">
        <v>0</v>
      </c>
      <c r="F12" s="22">
        <f t="shared" si="6"/>
        <v>32.258064516129032</v>
      </c>
      <c r="G12" s="13">
        <f t="shared" si="7"/>
        <v>6.3</v>
      </c>
      <c r="H12" s="13">
        <f t="shared" si="1"/>
        <v>-12.600000000000001</v>
      </c>
      <c r="I12" s="12">
        <v>4512.1000000000004</v>
      </c>
      <c r="J12" s="12">
        <f>'[1]октябрь сессия 2022 г.  '!J12+'[1]ноябрь сессия 2022 г.  '!C12</f>
        <v>2384</v>
      </c>
      <c r="K12" s="12">
        <v>2378.1999999999998</v>
      </c>
      <c r="L12" s="22">
        <f t="shared" si="2"/>
        <v>52.707165178076721</v>
      </c>
      <c r="M12" s="23">
        <f t="shared" si="0"/>
        <v>99.756711409395976</v>
      </c>
      <c r="N12" s="13">
        <f t="shared" si="3"/>
        <v>-2133.9000000000005</v>
      </c>
      <c r="O12" s="13">
        <f t="shared" si="4"/>
        <v>-5.8000000000001819</v>
      </c>
    </row>
    <row r="13" spans="1:19" ht="27.75" customHeight="1">
      <c r="A13" s="5" t="s">
        <v>30</v>
      </c>
      <c r="B13" s="14">
        <v>3135.2</v>
      </c>
      <c r="C13" s="30">
        <v>6603.3</v>
      </c>
      <c r="D13" s="14">
        <v>4386.5</v>
      </c>
      <c r="E13" s="22">
        <f t="shared" si="5"/>
        <v>139.91132942077061</v>
      </c>
      <c r="F13" s="22">
        <f t="shared" si="6"/>
        <v>66.428906758741832</v>
      </c>
      <c r="G13" s="13">
        <f t="shared" si="7"/>
        <v>1251.3000000000002</v>
      </c>
      <c r="H13" s="13">
        <f t="shared" si="1"/>
        <v>-2216.8000000000002</v>
      </c>
      <c r="I13" s="12">
        <f>'[1]октябрь сессия 2022 г.  '!I13+'[1]ноябрь сессия 2022 г.  '!B13</f>
        <v>52318</v>
      </c>
      <c r="J13" s="12">
        <f>'[1]октябрь сессия 2022 г.  '!J13+'[1]ноябрь сессия 2022 г.  '!C13</f>
        <v>72863.3</v>
      </c>
      <c r="K13" s="12">
        <v>69148.899999999994</v>
      </c>
      <c r="L13" s="22">
        <f t="shared" si="2"/>
        <v>132.17038113077717</v>
      </c>
      <c r="M13" s="23">
        <f t="shared" si="0"/>
        <v>94.90223473271179</v>
      </c>
      <c r="N13" s="13">
        <f t="shared" si="3"/>
        <v>16830.899999999994</v>
      </c>
      <c r="O13" s="13">
        <f t="shared" si="4"/>
        <v>-3714.4000000000087</v>
      </c>
    </row>
    <row r="14" spans="1:19" ht="31.5" customHeight="1">
      <c r="A14" s="5" t="s">
        <v>31</v>
      </c>
      <c r="B14" s="14">
        <v>42376.800000000003</v>
      </c>
      <c r="C14" s="30">
        <v>39577.1</v>
      </c>
      <c r="D14" s="14">
        <v>45265</v>
      </c>
      <c r="E14" s="22">
        <f t="shared" si="5"/>
        <v>106.81552170055313</v>
      </c>
      <c r="F14" s="22">
        <f t="shared" si="6"/>
        <v>114.37169474266685</v>
      </c>
      <c r="G14" s="13">
        <f t="shared" si="7"/>
        <v>2888.1999999999971</v>
      </c>
      <c r="H14" s="13">
        <f t="shared" si="1"/>
        <v>5687.9000000000015</v>
      </c>
      <c r="I14" s="12">
        <f>'[1]октябрь сессия 2022 г.  '!I14+'[1]ноябрь сессия 2022 г.  '!B14</f>
        <v>82369.399999999994</v>
      </c>
      <c r="J14" s="12">
        <f>'[1]октябрь сессия 2022 г.  '!J14+'[1]ноябрь сессия 2022 г.  '!C14</f>
        <v>86596.2</v>
      </c>
      <c r="K14" s="12">
        <v>94757.9</v>
      </c>
      <c r="L14" s="22">
        <f t="shared" si="2"/>
        <v>115.04017268548756</v>
      </c>
      <c r="M14" s="23">
        <f t="shared" si="0"/>
        <v>109.42500941149842</v>
      </c>
      <c r="N14" s="13">
        <f t="shared" si="3"/>
        <v>12388.5</v>
      </c>
      <c r="O14" s="13">
        <f t="shared" si="4"/>
        <v>8161.6999999999971</v>
      </c>
    </row>
    <row r="15" spans="1:19" ht="28.5" customHeight="1">
      <c r="A15" s="5" t="s">
        <v>32</v>
      </c>
      <c r="B15" s="14">
        <v>40554.5</v>
      </c>
      <c r="C15" s="30">
        <v>45500</v>
      </c>
      <c r="D15" s="14">
        <v>42540.3</v>
      </c>
      <c r="E15" s="22">
        <f t="shared" si="5"/>
        <v>104.89662059697444</v>
      </c>
      <c r="F15" s="22">
        <f t="shared" si="6"/>
        <v>93.495164835164843</v>
      </c>
      <c r="G15" s="13">
        <f t="shared" si="7"/>
        <v>1985.8000000000029</v>
      </c>
      <c r="H15" s="13">
        <f t="shared" si="1"/>
        <v>-2959.6999999999971</v>
      </c>
      <c r="I15" s="12">
        <f>'[1]октябрь сессия 2022 г.  '!I15+'[1]ноябрь сессия 2022 г.  '!B15</f>
        <v>414239.7</v>
      </c>
      <c r="J15" s="12">
        <f>'[1]октябрь сессия 2022 г.  '!J15+'[1]ноябрь сессия 2022 г.  '!C15</f>
        <v>440090</v>
      </c>
      <c r="K15" s="12">
        <v>474703.2</v>
      </c>
      <c r="L15" s="22">
        <f t="shared" si="2"/>
        <v>114.59625912243563</v>
      </c>
      <c r="M15" s="23">
        <f t="shared" si="0"/>
        <v>107.86502760798928</v>
      </c>
      <c r="N15" s="13">
        <f t="shared" si="3"/>
        <v>60463.5</v>
      </c>
      <c r="O15" s="13">
        <f t="shared" si="4"/>
        <v>34613.200000000012</v>
      </c>
    </row>
    <row r="16" spans="1:19" ht="26.25" customHeight="1" thickBot="1">
      <c r="A16" s="5" t="s">
        <v>33</v>
      </c>
      <c r="B16" s="14">
        <v>4700.1000000000004</v>
      </c>
      <c r="C16" s="30">
        <v>5011.5</v>
      </c>
      <c r="D16" s="14">
        <v>5282.2</v>
      </c>
      <c r="E16" s="22">
        <f t="shared" si="5"/>
        <v>112.38484287568349</v>
      </c>
      <c r="F16" s="22">
        <f t="shared" si="6"/>
        <v>105.40157637433903</v>
      </c>
      <c r="G16" s="13">
        <f t="shared" si="7"/>
        <v>582.09999999999945</v>
      </c>
      <c r="H16" s="13">
        <f t="shared" si="1"/>
        <v>270.69999999999982</v>
      </c>
      <c r="I16" s="12">
        <f>'[1]октябрь сессия 2022 г.  '!I16+'[1]ноябрь сессия 2022 г.  '!B16</f>
        <v>48347.299999999996</v>
      </c>
      <c r="J16" s="12">
        <f>'[1]октябрь сессия 2022 г.  '!J16+'[1]ноябрь сессия 2022 г.  '!C16</f>
        <v>48298.6</v>
      </c>
      <c r="K16" s="12">
        <v>46118.6</v>
      </c>
      <c r="L16" s="22">
        <f t="shared" si="2"/>
        <v>95.390228616696277</v>
      </c>
      <c r="M16" s="23">
        <f t="shared" si="0"/>
        <v>95.486411614415317</v>
      </c>
      <c r="N16" s="13">
        <f t="shared" si="3"/>
        <v>-2228.6999999999971</v>
      </c>
      <c r="O16" s="13">
        <f t="shared" si="4"/>
        <v>-2180</v>
      </c>
    </row>
    <row r="17" spans="1:15" ht="40.200000000000003" customHeight="1" thickBot="1">
      <c r="A17" s="18" t="s">
        <v>34</v>
      </c>
      <c r="B17" s="20">
        <v>0</v>
      </c>
      <c r="C17" s="20">
        <v>0</v>
      </c>
      <c r="D17" s="20">
        <v>0</v>
      </c>
      <c r="E17" s="20">
        <f>IF(B17&gt;0,D17/B17*100,0)</f>
        <v>0</v>
      </c>
      <c r="F17" s="24">
        <v>0</v>
      </c>
      <c r="G17" s="25">
        <f t="shared" si="7"/>
        <v>0</v>
      </c>
      <c r="H17" s="20">
        <f>D17-C17</f>
        <v>0</v>
      </c>
      <c r="I17" s="20">
        <v>0.5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5">
        <f t="shared" si="3"/>
        <v>-0.5</v>
      </c>
      <c r="O17" s="26">
        <f>K17-J18</f>
        <v>0</v>
      </c>
    </row>
    <row r="18" spans="1:15" ht="26.25" hidden="1" customHeight="1">
      <c r="A18" s="5" t="s">
        <v>9</v>
      </c>
      <c r="B18" s="27"/>
      <c r="C18" s="27">
        <v>0</v>
      </c>
      <c r="D18" s="27">
        <v>0</v>
      </c>
      <c r="E18" s="22">
        <v>0</v>
      </c>
      <c r="F18" s="20" t="e">
        <f t="shared" ref="F18:F29" si="8">D18/C18*100</f>
        <v>#DIV/0!</v>
      </c>
      <c r="G18" s="22">
        <f t="shared" si="7"/>
        <v>0</v>
      </c>
      <c r="H18" s="22">
        <f t="shared" si="1"/>
        <v>0</v>
      </c>
      <c r="I18" s="27"/>
      <c r="J18" s="27">
        <v>0</v>
      </c>
      <c r="K18" s="27">
        <v>0</v>
      </c>
      <c r="L18" s="22">
        <f>IF(I18&gt;0,K18/I18*100,0)</f>
        <v>0</v>
      </c>
      <c r="M18" s="20" t="e">
        <f t="shared" si="0"/>
        <v>#DIV/0!</v>
      </c>
      <c r="N18" s="22">
        <f t="shared" si="3"/>
        <v>0</v>
      </c>
      <c r="O18" s="22">
        <f>K18-J18</f>
        <v>0</v>
      </c>
    </row>
    <row r="19" spans="1:15" ht="39" hidden="1" customHeight="1">
      <c r="A19" s="6" t="s">
        <v>10</v>
      </c>
      <c r="B19" s="27"/>
      <c r="C19" s="27">
        <v>0</v>
      </c>
      <c r="D19" s="27">
        <v>0</v>
      </c>
      <c r="E19" s="22">
        <v>0</v>
      </c>
      <c r="F19" s="20" t="e">
        <f t="shared" si="8"/>
        <v>#DIV/0!</v>
      </c>
      <c r="G19" s="22">
        <f t="shared" si="7"/>
        <v>0</v>
      </c>
      <c r="H19" s="22">
        <f t="shared" si="1"/>
        <v>0</v>
      </c>
      <c r="I19" s="27"/>
      <c r="J19" s="27">
        <v>0</v>
      </c>
      <c r="K19" s="27">
        <v>0</v>
      </c>
      <c r="L19" s="22">
        <v>0</v>
      </c>
      <c r="M19" s="20" t="e">
        <f t="shared" si="0"/>
        <v>#DIV/0!</v>
      </c>
      <c r="N19" s="22">
        <f t="shared" si="3"/>
        <v>0</v>
      </c>
      <c r="O19" s="22">
        <f>K19-J19</f>
        <v>0</v>
      </c>
    </row>
    <row r="20" spans="1:15" ht="23.25" hidden="1" customHeight="1">
      <c r="A20" s="5" t="s">
        <v>11</v>
      </c>
      <c r="B20" s="27"/>
      <c r="C20" s="27">
        <v>0</v>
      </c>
      <c r="D20" s="27">
        <v>0</v>
      </c>
      <c r="E20" s="22">
        <v>0</v>
      </c>
      <c r="F20" s="20" t="e">
        <f t="shared" si="8"/>
        <v>#DIV/0!</v>
      </c>
      <c r="G20" s="22">
        <f t="shared" si="7"/>
        <v>0</v>
      </c>
      <c r="H20" s="22">
        <f t="shared" si="1"/>
        <v>0</v>
      </c>
      <c r="I20" s="27"/>
      <c r="J20" s="27">
        <v>0</v>
      </c>
      <c r="K20" s="27">
        <v>0</v>
      </c>
      <c r="L20" s="22">
        <v>0</v>
      </c>
      <c r="M20" s="20" t="e">
        <f t="shared" si="0"/>
        <v>#DIV/0!</v>
      </c>
      <c r="N20" s="22">
        <f t="shared" si="3"/>
        <v>0</v>
      </c>
      <c r="O20" s="22">
        <f>K20-J20</f>
        <v>0</v>
      </c>
    </row>
    <row r="21" spans="1:15" ht="21.75" hidden="1" customHeight="1">
      <c r="A21" s="5" t="s">
        <v>12</v>
      </c>
      <c r="B21" s="27"/>
      <c r="C21" s="27">
        <v>0</v>
      </c>
      <c r="D21" s="27">
        <v>0</v>
      </c>
      <c r="E21" s="22">
        <v>0</v>
      </c>
      <c r="F21" s="20" t="e">
        <f t="shared" si="8"/>
        <v>#DIV/0!</v>
      </c>
      <c r="G21" s="22">
        <f t="shared" si="7"/>
        <v>0</v>
      </c>
      <c r="H21" s="22">
        <f t="shared" si="1"/>
        <v>0</v>
      </c>
      <c r="I21" s="27"/>
      <c r="J21" s="27">
        <v>0</v>
      </c>
      <c r="K21" s="27">
        <v>0</v>
      </c>
      <c r="L21" s="22">
        <v>0</v>
      </c>
      <c r="M21" s="20" t="e">
        <f t="shared" si="0"/>
        <v>#DIV/0!</v>
      </c>
      <c r="N21" s="22">
        <f t="shared" si="3"/>
        <v>0</v>
      </c>
      <c r="O21" s="22">
        <f>K21-J21</f>
        <v>0</v>
      </c>
    </row>
    <row r="22" spans="1:15" ht="23.25" hidden="1" customHeight="1" thickBot="1">
      <c r="A22" s="7" t="s">
        <v>13</v>
      </c>
      <c r="B22" s="28"/>
      <c r="C22" s="28">
        <v>0</v>
      </c>
      <c r="D22" s="28">
        <v>0</v>
      </c>
      <c r="E22" s="22">
        <v>0</v>
      </c>
      <c r="F22" s="20" t="e">
        <f t="shared" si="8"/>
        <v>#DIV/0!</v>
      </c>
      <c r="G22" s="22">
        <f t="shared" si="7"/>
        <v>0</v>
      </c>
      <c r="H22" s="22">
        <f t="shared" si="1"/>
        <v>0</v>
      </c>
      <c r="I22" s="28"/>
      <c r="J22" s="28">
        <v>0</v>
      </c>
      <c r="K22" s="28">
        <v>0</v>
      </c>
      <c r="L22" s="22">
        <f>IF(I22&gt;0,K22/I22*100,0)</f>
        <v>0</v>
      </c>
      <c r="M22" s="20" t="e">
        <f t="shared" si="0"/>
        <v>#DIV/0!</v>
      </c>
      <c r="N22" s="22">
        <f t="shared" si="3"/>
        <v>0</v>
      </c>
      <c r="O22" s="22">
        <f>K22-J22</f>
        <v>0</v>
      </c>
    </row>
    <row r="23" spans="1:15" ht="30.75" customHeight="1" thickBot="1">
      <c r="A23" s="3" t="s">
        <v>14</v>
      </c>
      <c r="B23" s="11">
        <f>SUM(B24:B30)</f>
        <v>34163</v>
      </c>
      <c r="C23" s="11">
        <f>SUM(C24:C30)</f>
        <v>33445.300000000003</v>
      </c>
      <c r="D23" s="11">
        <f>SUM(D24:D30)</f>
        <v>43315.3</v>
      </c>
      <c r="E23" s="20">
        <f t="shared" ref="E23:E30" si="9">D23/B23*100</f>
        <v>126.79009454673185</v>
      </c>
      <c r="F23" s="20">
        <f t="shared" si="8"/>
        <v>129.51087297766801</v>
      </c>
      <c r="G23" s="11">
        <f>SUM(G24:G30)</f>
        <v>9152.2999999999993</v>
      </c>
      <c r="H23" s="11">
        <f>SUM(H24:H30)</f>
        <v>9870</v>
      </c>
      <c r="I23" s="11">
        <f>SUM(I24:I30)</f>
        <v>356077.89999999997</v>
      </c>
      <c r="J23" s="11">
        <f>SUM(J24:J30)</f>
        <v>326668.90000000002</v>
      </c>
      <c r="K23" s="11">
        <f>SUM(K24:K30)</f>
        <v>400077.9</v>
      </c>
      <c r="L23" s="20">
        <f t="shared" ref="L23:L30" si="10">K23/I23*100</f>
        <v>112.35684663384053</v>
      </c>
      <c r="M23" s="20">
        <f>K23/J23*100</f>
        <v>122.4719892221145</v>
      </c>
      <c r="N23" s="11">
        <f>SUM(N24:N30)</f>
        <v>44000.000000000015</v>
      </c>
      <c r="O23" s="11">
        <f>SUM(O24:O30)</f>
        <v>73409</v>
      </c>
    </row>
    <row r="24" spans="1:15" ht="43.5" customHeight="1">
      <c r="A24" s="6" t="s">
        <v>15</v>
      </c>
      <c r="B24" s="16">
        <v>177.9</v>
      </c>
      <c r="C24" s="30">
        <v>277.2</v>
      </c>
      <c r="D24" s="16">
        <v>448.9</v>
      </c>
      <c r="E24" s="22">
        <f t="shared" si="9"/>
        <v>252.33277121978639</v>
      </c>
      <c r="F24" s="22">
        <f t="shared" si="8"/>
        <v>161.94083694083693</v>
      </c>
      <c r="G24" s="13">
        <f>D24-B24</f>
        <v>271</v>
      </c>
      <c r="H24" s="13">
        <f t="shared" si="1"/>
        <v>171.7</v>
      </c>
      <c r="I24" s="12">
        <f>'[1]октябрь сессия 2022 г.  '!I24+'[1]ноябрь сессия 2022 г.  '!B24</f>
        <v>8655.1999999999989</v>
      </c>
      <c r="J24" s="12">
        <f>'[1]октябрь сессия 2022 г.  '!J24+'[1]ноябрь сессия 2022 г.  '!C24</f>
        <v>5917.5</v>
      </c>
      <c r="K24" s="12">
        <v>7095.4</v>
      </c>
      <c r="L24" s="22">
        <f t="shared" si="10"/>
        <v>81.978463813661165</v>
      </c>
      <c r="M24" s="23">
        <f t="shared" si="0"/>
        <v>119.90536544148711</v>
      </c>
      <c r="N24" s="13">
        <f t="shared" si="3"/>
        <v>-1559.7999999999993</v>
      </c>
      <c r="O24" s="13">
        <f t="shared" ref="O24:O32" si="11">K24-J24</f>
        <v>1177.8999999999996</v>
      </c>
    </row>
    <row r="25" spans="1:15" ht="41.25" customHeight="1">
      <c r="A25" s="8" t="s">
        <v>16</v>
      </c>
      <c r="B25" s="59">
        <v>5692.1</v>
      </c>
      <c r="C25" s="59">
        <v>6075</v>
      </c>
      <c r="D25" s="12">
        <v>5936.5</v>
      </c>
      <c r="E25" s="22">
        <f t="shared" si="9"/>
        <v>104.2936701744523</v>
      </c>
      <c r="F25" s="22">
        <f t="shared" si="8"/>
        <v>97.720164609053498</v>
      </c>
      <c r="G25" s="13">
        <f>D25-B25</f>
        <v>244.39999999999964</v>
      </c>
      <c r="H25" s="13">
        <f t="shared" si="1"/>
        <v>-138.5</v>
      </c>
      <c r="I25" s="12">
        <v>59016.1</v>
      </c>
      <c r="J25" s="12">
        <f>'[1]октябрь сессия 2022 г.  '!J25+'[1]ноябрь сессия 2022 г.  '!C25</f>
        <v>61149.4</v>
      </c>
      <c r="K25" s="12">
        <v>62205.8</v>
      </c>
      <c r="L25" s="22">
        <f t="shared" si="10"/>
        <v>105.40479631829281</v>
      </c>
      <c r="M25" s="22">
        <f>K25/J25*100</f>
        <v>101.72757214298096</v>
      </c>
      <c r="N25" s="13">
        <f t="shared" si="3"/>
        <v>3189.7000000000044</v>
      </c>
      <c r="O25" s="13">
        <f t="shared" si="11"/>
        <v>1056.4000000000015</v>
      </c>
    </row>
    <row r="26" spans="1:15" ht="25.5" customHeight="1">
      <c r="A26" s="5" t="s">
        <v>17</v>
      </c>
      <c r="B26" s="14">
        <v>14294.7</v>
      </c>
      <c r="C26" s="30">
        <v>12000</v>
      </c>
      <c r="D26" s="14">
        <v>17954.900000000001</v>
      </c>
      <c r="E26" s="22">
        <f t="shared" si="9"/>
        <v>125.60529426990423</v>
      </c>
      <c r="F26" s="22">
        <f t="shared" si="8"/>
        <v>149.62416666666667</v>
      </c>
      <c r="G26" s="13">
        <f t="shared" si="7"/>
        <v>3660.2000000000007</v>
      </c>
      <c r="H26" s="13">
        <f t="shared" si="1"/>
        <v>5954.9000000000015</v>
      </c>
      <c r="I26" s="12">
        <f>'[1]октябрь сессия 2022 г.  '!I26+'[1]ноябрь сессия 2022 г.  '!B26</f>
        <v>123404.5</v>
      </c>
      <c r="J26" s="12">
        <f>'[1]октябрь сессия 2022 г.  '!J26+'[1]ноябрь сессия 2022 г.  '!C26</f>
        <v>91900</v>
      </c>
      <c r="K26" s="12">
        <v>122656.6</v>
      </c>
      <c r="L26" s="22">
        <f t="shared" si="10"/>
        <v>99.393944305110438</v>
      </c>
      <c r="M26" s="22">
        <f>K26/J26*100</f>
        <v>133.46746463547333</v>
      </c>
      <c r="N26" s="13">
        <f t="shared" si="3"/>
        <v>-747.89999999999418</v>
      </c>
      <c r="O26" s="13">
        <f t="shared" si="11"/>
        <v>30756.600000000006</v>
      </c>
    </row>
    <row r="27" spans="1:15" ht="27" customHeight="1">
      <c r="A27" s="29" t="s">
        <v>18</v>
      </c>
      <c r="B27" s="14">
        <v>2451.3000000000002</v>
      </c>
      <c r="C27" s="30">
        <v>3537.5</v>
      </c>
      <c r="D27" s="14">
        <v>4011.3</v>
      </c>
      <c r="E27" s="22">
        <f t="shared" si="9"/>
        <v>163.63970138293965</v>
      </c>
      <c r="F27" s="22">
        <f t="shared" si="8"/>
        <v>113.39363957597173</v>
      </c>
      <c r="G27" s="13">
        <f t="shared" si="7"/>
        <v>1560</v>
      </c>
      <c r="H27" s="13">
        <f t="shared" si="1"/>
        <v>473.80000000000018</v>
      </c>
      <c r="I27" s="12">
        <f>'[1]октябрь сессия 2022 г.  '!I27+'[1]ноябрь сессия 2022 г.  '!B27</f>
        <v>44818.600000000006</v>
      </c>
      <c r="J27" s="12">
        <f>'[1]октябрь сессия 2022 г.  '!J27+'[1]ноябрь сессия 2022 г.  '!C27</f>
        <v>52615.3</v>
      </c>
      <c r="K27" s="12">
        <v>83038.3</v>
      </c>
      <c r="L27" s="22">
        <f t="shared" si="10"/>
        <v>185.27642541266346</v>
      </c>
      <c r="M27" s="22">
        <f>K27/J27*100</f>
        <v>157.821584215998</v>
      </c>
      <c r="N27" s="13">
        <f t="shared" si="3"/>
        <v>38219.699999999997</v>
      </c>
      <c r="O27" s="13">
        <f t="shared" si="11"/>
        <v>30423</v>
      </c>
    </row>
    <row r="28" spans="1:15" ht="25.5" customHeight="1">
      <c r="A28" s="5" t="s">
        <v>19</v>
      </c>
      <c r="B28" s="14">
        <v>1700.6</v>
      </c>
      <c r="C28" s="30">
        <v>2412.5</v>
      </c>
      <c r="D28" s="14">
        <v>2316.9</v>
      </c>
      <c r="E28" s="22">
        <f t="shared" si="9"/>
        <v>136.24015053510527</v>
      </c>
      <c r="F28" s="22">
        <f t="shared" si="8"/>
        <v>96.037305699481863</v>
      </c>
      <c r="G28" s="13">
        <f t="shared" si="7"/>
        <v>616.30000000000018</v>
      </c>
      <c r="H28" s="13">
        <f t="shared" si="1"/>
        <v>-95.599999999999909</v>
      </c>
      <c r="I28" s="12">
        <v>26066.7</v>
      </c>
      <c r="J28" s="12">
        <f>'[1]октябрь сессия 2022 г.  '!J28+'[1]ноябрь сессия 2022 г.  '!C28</f>
        <v>28292.3</v>
      </c>
      <c r="K28" s="12">
        <v>26136.400000000001</v>
      </c>
      <c r="L28" s="22">
        <f t="shared" si="10"/>
        <v>100.26739096241566</v>
      </c>
      <c r="M28" s="22">
        <f>K28/J28*100</f>
        <v>92.37990548665185</v>
      </c>
      <c r="N28" s="13">
        <f t="shared" si="3"/>
        <v>69.700000000000728</v>
      </c>
      <c r="O28" s="13">
        <f t="shared" si="11"/>
        <v>-2155.8999999999978</v>
      </c>
    </row>
    <row r="29" spans="1:15" ht="23.25" customHeight="1">
      <c r="A29" s="5" t="s">
        <v>20</v>
      </c>
      <c r="B29" s="30">
        <v>5873</v>
      </c>
      <c r="C29" s="30">
        <v>5443.1</v>
      </c>
      <c r="D29" s="30">
        <v>10041.6</v>
      </c>
      <c r="E29" s="22">
        <f t="shared" si="9"/>
        <v>170.97905670015325</v>
      </c>
      <c r="F29" s="22">
        <f t="shared" si="8"/>
        <v>184.48310705296615</v>
      </c>
      <c r="G29" s="13">
        <f>D29-B29</f>
        <v>4168.6000000000004</v>
      </c>
      <c r="H29" s="13">
        <f t="shared" si="1"/>
        <v>4598.5</v>
      </c>
      <c r="I29" s="12">
        <v>60308.2</v>
      </c>
      <c r="J29" s="12">
        <f>'[1]октябрь сессия 2022 г.  '!J29+'[1]ноябрь сессия 2022 г.  '!C29</f>
        <v>53844.4</v>
      </c>
      <c r="K29" s="12">
        <v>68266.5</v>
      </c>
      <c r="L29" s="22">
        <f t="shared" si="10"/>
        <v>113.19604962509244</v>
      </c>
      <c r="M29" s="22">
        <f>K29/J29*100</f>
        <v>126.78477241830161</v>
      </c>
      <c r="N29" s="13">
        <f t="shared" si="3"/>
        <v>7958.3000000000029</v>
      </c>
      <c r="O29" s="13">
        <f t="shared" si="11"/>
        <v>14422.099999999999</v>
      </c>
    </row>
    <row r="30" spans="1:15" ht="25.5" customHeight="1">
      <c r="A30" s="31" t="s">
        <v>21</v>
      </c>
      <c r="B30" s="15">
        <v>3973.4</v>
      </c>
      <c r="C30" s="60">
        <v>3700</v>
      </c>
      <c r="D30" s="15">
        <v>2605.1999999999998</v>
      </c>
      <c r="E30" s="22">
        <f t="shared" si="9"/>
        <v>65.566013993053801</v>
      </c>
      <c r="F30" s="22">
        <f>D30/C30*100</f>
        <v>70.410810810810815</v>
      </c>
      <c r="G30" s="13">
        <f t="shared" si="7"/>
        <v>-1368.2000000000003</v>
      </c>
      <c r="H30" s="13">
        <f t="shared" si="1"/>
        <v>-1094.8000000000002</v>
      </c>
      <c r="I30" s="12">
        <v>33808.6</v>
      </c>
      <c r="J30" s="12">
        <f>'[1]октябрь сессия 2022 г.  '!J30+'[1]ноябрь сессия 2022 г.  '!C30</f>
        <v>32950</v>
      </c>
      <c r="K30" s="12">
        <v>30678.9</v>
      </c>
      <c r="L30" s="22">
        <f t="shared" si="10"/>
        <v>90.742887904261053</v>
      </c>
      <c r="M30" s="23">
        <f t="shared" si="0"/>
        <v>93.107435508345986</v>
      </c>
      <c r="N30" s="13">
        <f t="shared" si="3"/>
        <v>-3129.6999999999971</v>
      </c>
      <c r="O30" s="13">
        <f t="shared" si="11"/>
        <v>-2271.0999999999985</v>
      </c>
    </row>
    <row r="31" spans="1:15" ht="30.6" hidden="1" customHeight="1" thickBot="1">
      <c r="A31" s="9" t="s">
        <v>22</v>
      </c>
      <c r="B31" s="15">
        <v>0</v>
      </c>
      <c r="C31" s="15"/>
      <c r="D31" s="32"/>
      <c r="E31" s="33">
        <v>0</v>
      </c>
      <c r="F31" s="34">
        <v>0</v>
      </c>
      <c r="G31" s="35">
        <f t="shared" si="7"/>
        <v>0</v>
      </c>
      <c r="H31" s="36">
        <f t="shared" si="1"/>
        <v>0</v>
      </c>
      <c r="I31" s="15">
        <v>-0.1</v>
      </c>
      <c r="J31" s="12"/>
      <c r="K31" s="59">
        <f>'[1]июль сессия 2022 г.   '!K31+'[1]ноябрь сессия 2022 г.  '!D31</f>
        <v>0</v>
      </c>
      <c r="L31" s="37">
        <v>0</v>
      </c>
      <c r="M31" s="38">
        <v>0</v>
      </c>
      <c r="N31" s="36">
        <f t="shared" si="3"/>
        <v>0.1</v>
      </c>
      <c r="O31" s="36">
        <f t="shared" si="11"/>
        <v>0</v>
      </c>
    </row>
    <row r="32" spans="1:15" ht="24.75" customHeight="1">
      <c r="A32" s="39" t="s">
        <v>23</v>
      </c>
      <c r="B32" s="40">
        <f>B7+B23+B31</f>
        <v>300604.59999999998</v>
      </c>
      <c r="C32" s="40">
        <f>C7+C23+C31</f>
        <v>336766.1</v>
      </c>
      <c r="D32" s="40">
        <f>D7+D23+D31</f>
        <v>351619.9</v>
      </c>
      <c r="E32" s="41">
        <f>D32/B32*100</f>
        <v>116.97089798359708</v>
      </c>
      <c r="F32" s="41">
        <f>D32/C32*100</f>
        <v>104.41071711196585</v>
      </c>
      <c r="G32" s="40">
        <f>D32-B32</f>
        <v>51015.300000000047</v>
      </c>
      <c r="H32" s="40">
        <f t="shared" si="1"/>
        <v>14853.800000000047</v>
      </c>
      <c r="I32" s="40">
        <f>I7+I23</f>
        <v>2849453.4</v>
      </c>
      <c r="J32" s="40">
        <f>J7+J23+J31</f>
        <v>2994018.8000000003</v>
      </c>
      <c r="K32" s="40">
        <f>K7+K23+K31</f>
        <v>3243175.5</v>
      </c>
      <c r="L32" s="41">
        <f>K32/I32*100</f>
        <v>113.81746056980613</v>
      </c>
      <c r="M32" s="41">
        <f>K32/J32*100</f>
        <v>108.32181481291967</v>
      </c>
      <c r="N32" s="40">
        <f t="shared" si="3"/>
        <v>393722.10000000009</v>
      </c>
      <c r="O32" s="40">
        <f t="shared" si="11"/>
        <v>249156.69999999972</v>
      </c>
    </row>
    <row r="33" spans="1:17" s="61" customFormat="1" ht="20.399999999999999">
      <c r="A33" s="42"/>
      <c r="B33" s="75"/>
      <c r="C33" s="75"/>
      <c r="D33" s="71"/>
      <c r="E33" s="76"/>
      <c r="F33" s="76"/>
      <c r="G33" s="43"/>
      <c r="H33" s="43"/>
      <c r="I33" s="75"/>
      <c r="J33" s="75"/>
      <c r="K33" s="75"/>
      <c r="L33" s="76"/>
      <c r="M33" s="76"/>
      <c r="N33" s="43"/>
      <c r="O33" s="43"/>
    </row>
    <row r="34" spans="1:17" s="61" customFormat="1" ht="18">
      <c r="A34" s="62"/>
      <c r="B34" s="62"/>
      <c r="C34" s="63"/>
      <c r="D34" s="64"/>
      <c r="E34" s="63"/>
      <c r="F34" s="65"/>
      <c r="G34" s="65"/>
      <c r="H34" s="66"/>
      <c r="I34" s="66"/>
      <c r="J34" s="66"/>
      <c r="K34" s="67"/>
      <c r="L34" s="67"/>
      <c r="M34" s="68"/>
      <c r="N34" s="66"/>
      <c r="O34" s="69"/>
    </row>
    <row r="35" spans="1:17" ht="18">
      <c r="A35" s="77"/>
      <c r="B35" s="77"/>
      <c r="C35" s="70"/>
      <c r="D35" s="71"/>
      <c r="E35" s="72"/>
      <c r="F35" s="44"/>
      <c r="G35" s="44"/>
      <c r="H35" s="44"/>
      <c r="I35" s="44"/>
      <c r="J35" s="45"/>
      <c r="K35" s="73"/>
      <c r="L35" s="73"/>
      <c r="M35" s="74"/>
      <c r="N35" s="44"/>
      <c r="O35" s="78"/>
      <c r="P35" s="79"/>
      <c r="Q35" s="79"/>
    </row>
    <row r="36" spans="1:17" ht="18">
      <c r="A36" s="77"/>
      <c r="B36" s="77"/>
      <c r="C36" s="77"/>
      <c r="D36" s="77"/>
      <c r="E36" s="77"/>
      <c r="F36" s="78"/>
      <c r="G36" s="78"/>
      <c r="H36" s="78"/>
      <c r="I36" s="78"/>
      <c r="J36" s="78"/>
      <c r="K36" s="44"/>
      <c r="L36" s="44"/>
      <c r="M36" s="44"/>
      <c r="N36" s="80"/>
      <c r="O36" s="78"/>
      <c r="P36" s="79"/>
      <c r="Q36" s="79"/>
    </row>
    <row r="37" spans="1:17" ht="18">
      <c r="A37" s="81"/>
      <c r="B37" s="79"/>
      <c r="C37" s="79"/>
      <c r="D37" s="79"/>
      <c r="E37" s="79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9"/>
    </row>
    <row r="38" spans="1:17" ht="18">
      <c r="A38" s="81"/>
      <c r="B38" s="79"/>
      <c r="C38" s="79"/>
      <c r="D38" s="79"/>
      <c r="E38" s="79"/>
      <c r="F38" s="78"/>
      <c r="G38" s="78"/>
      <c r="H38" s="78"/>
      <c r="I38" s="78"/>
      <c r="J38" s="78"/>
      <c r="K38" s="80"/>
      <c r="L38" s="78"/>
      <c r="M38" s="78"/>
      <c r="N38" s="78"/>
      <c r="O38" s="78"/>
      <c r="P38" s="79"/>
      <c r="Q38" s="79"/>
    </row>
    <row r="39" spans="1:17">
      <c r="A39" s="10"/>
      <c r="F39" s="1"/>
      <c r="G39" s="1"/>
      <c r="H39" s="1"/>
      <c r="I39" s="1"/>
      <c r="J39" s="47"/>
      <c r="K39" s="1"/>
      <c r="L39" s="1"/>
      <c r="M39" s="1"/>
      <c r="N39" s="1"/>
      <c r="O39" s="1"/>
    </row>
    <row r="40" spans="1:17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2018-09-07T08:04:20Z</cp:lastPrinted>
  <dcterms:created xsi:type="dcterms:W3CDTF">2011-03-03T12:02:30Z</dcterms:created>
  <dcterms:modified xsi:type="dcterms:W3CDTF">2022-12-08T06:03:11Z</dcterms:modified>
</cp:coreProperties>
</file>